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2Twelve-MacPro/Dropbox (Personal)/Baseball Stuff/"/>
    </mc:Choice>
  </mc:AlternateContent>
  <xr:revisionPtr revIDLastSave="0" documentId="13_ncr:1_{CE4D5513-31FF-5649-9B0B-40BAF951DA32}" xr6:coauthVersionLast="28" xr6:coauthVersionMax="28" xr10:uidLastSave="{00000000-0000-0000-0000-000000000000}"/>
  <bookViews>
    <workbookView xWindow="2220" yWindow="1580" windowWidth="41680" windowHeight="24120" activeTab="1" xr2:uid="{00000000-000D-0000-FFFF-FFFF00000000}"/>
  </bookViews>
  <sheets>
    <sheet name="TEAM INFORMATION" sheetId="1" r:id="rId1"/>
    <sheet name="LINEUP INPUT" sheetId="3" r:id="rId2"/>
    <sheet name="PRINT COPY- Batting &amp; Postions " sheetId="2" r:id="rId3"/>
    <sheet name="PRINT COPY - Positions Only" sheetId="4" r:id="rId4"/>
    <sheet name="PRINT COPY -Batting Order Only" sheetId="5" r:id="rId5"/>
  </sheets>
  <definedNames>
    <definedName name="List">'LINEUP INPUT'!$B$1040005:$B$1040017</definedName>
    <definedName name="_xlnm.Print_Area" localSheetId="1">'LINEUP INPUT'!$B$3:$H$43</definedName>
    <definedName name="_xlnm.Print_Area" localSheetId="3">'PRINT COPY - Positions Only'!$A$1:$M$17</definedName>
    <definedName name="_xlnm.Print_Area" localSheetId="4">'PRINT COPY -Batting Order Only'!$A$1:$C$17</definedName>
    <definedName name="_xlnm.Print_Titles" localSheetId="1">'LINEUP INPUT'!$3:$13</definedName>
    <definedName name="Roster">'LINEUP INPUT'!$B$1040005:$B$1040016</definedName>
    <definedName name="Team">'LINEUP INPUT'!$B$1040005:$B$1040020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6" i="4" l="1"/>
  <c r="A3" i="5" l="1"/>
  <c r="A3" i="4"/>
  <c r="A3" i="2"/>
  <c r="A2" i="5"/>
  <c r="A2" i="4"/>
  <c r="A2" i="2"/>
  <c r="E15" i="4" l="1"/>
  <c r="E16" i="4"/>
  <c r="M15" i="4"/>
  <c r="K15" i="4"/>
  <c r="I15" i="4"/>
  <c r="G15" i="4"/>
  <c r="M16" i="4"/>
  <c r="I16" i="4"/>
  <c r="G16" i="4"/>
  <c r="C16" i="4"/>
  <c r="C15" i="4"/>
  <c r="A1" i="4" l="1"/>
  <c r="A1" i="5"/>
  <c r="B6" i="5"/>
  <c r="C6" i="5" s="1"/>
  <c r="A7" i="2" s="1"/>
  <c r="B16" i="5"/>
  <c r="C16" i="5" s="1"/>
  <c r="A17" i="2" s="1"/>
  <c r="B15" i="5"/>
  <c r="B16" i="2" s="1"/>
  <c r="B14" i="5"/>
  <c r="C14" i="5" s="1"/>
  <c r="M17" i="4"/>
  <c r="K17" i="4"/>
  <c r="I17" i="4"/>
  <c r="G17" i="4"/>
  <c r="E17" i="4"/>
  <c r="C17" i="4"/>
  <c r="M14" i="4"/>
  <c r="K14" i="4"/>
  <c r="I14" i="4"/>
  <c r="G14" i="4"/>
  <c r="E14" i="4"/>
  <c r="C14" i="4"/>
  <c r="M13" i="4"/>
  <c r="K13" i="4"/>
  <c r="I13" i="4"/>
  <c r="G13" i="4"/>
  <c r="E13" i="4"/>
  <c r="C13" i="4"/>
  <c r="M12" i="4"/>
  <c r="K12" i="4"/>
  <c r="I12" i="4"/>
  <c r="G12" i="4"/>
  <c r="E12" i="4"/>
  <c r="C12" i="4"/>
  <c r="M11" i="4"/>
  <c r="K11" i="4"/>
  <c r="I11" i="4"/>
  <c r="G11" i="4"/>
  <c r="E11" i="4"/>
  <c r="C11" i="4"/>
  <c r="M10" i="4"/>
  <c r="K10" i="4"/>
  <c r="I10" i="4"/>
  <c r="G10" i="4"/>
  <c r="E10" i="4"/>
  <c r="C10" i="4"/>
  <c r="M9" i="4"/>
  <c r="K9" i="4"/>
  <c r="I9" i="4"/>
  <c r="G9" i="4"/>
  <c r="E9" i="4"/>
  <c r="C9" i="4"/>
  <c r="M8" i="4"/>
  <c r="K8" i="4"/>
  <c r="I8" i="4"/>
  <c r="G8" i="4"/>
  <c r="E8" i="4"/>
  <c r="C8" i="4"/>
  <c r="M7" i="4"/>
  <c r="K7" i="4"/>
  <c r="I7" i="4"/>
  <c r="G7" i="4"/>
  <c r="E7" i="4"/>
  <c r="C7" i="4"/>
  <c r="M6" i="4"/>
  <c r="K6" i="4"/>
  <c r="I6" i="4"/>
  <c r="G6" i="4"/>
  <c r="E6" i="4"/>
  <c r="C6" i="4"/>
  <c r="B17" i="5"/>
  <c r="B18" i="2" s="1"/>
  <c r="B13" i="5"/>
  <c r="B14" i="2" s="1"/>
  <c r="B12" i="5"/>
  <c r="C12" i="5" s="1"/>
  <c r="B11" i="5"/>
  <c r="B12" i="2" s="1"/>
  <c r="B10" i="5"/>
  <c r="B11" i="2" s="1"/>
  <c r="B9" i="5"/>
  <c r="C9" i="5" s="1"/>
  <c r="A10" i="2" s="1"/>
  <c r="B8" i="5"/>
  <c r="C8" i="5" s="1"/>
  <c r="A9" i="2" s="1"/>
  <c r="B7" i="5"/>
  <c r="C7" i="5" s="1"/>
  <c r="A8" i="2" s="1"/>
  <c r="A1" i="2"/>
  <c r="AF26" i="3"/>
  <c r="AM26" i="3" s="1"/>
  <c r="N18" i="2" s="1"/>
  <c r="AE26" i="3"/>
  <c r="AL26" i="3" s="1"/>
  <c r="L18" i="2" s="1"/>
  <c r="AD26" i="3"/>
  <c r="AK26" i="3" s="1"/>
  <c r="J18" i="2" s="1"/>
  <c r="AC26" i="3"/>
  <c r="AJ26" i="3" s="1"/>
  <c r="H18" i="2" s="1"/>
  <c r="AB26" i="3"/>
  <c r="AI26" i="3" s="1"/>
  <c r="F18" i="2" s="1"/>
  <c r="AA26" i="3"/>
  <c r="AF25" i="3"/>
  <c r="AM25" i="3" s="1"/>
  <c r="N17" i="2" s="1"/>
  <c r="AE25" i="3"/>
  <c r="AL25" i="3" s="1"/>
  <c r="L17" i="2" s="1"/>
  <c r="AD25" i="3"/>
  <c r="AK25" i="3" s="1"/>
  <c r="J17" i="2" s="1"/>
  <c r="AC25" i="3"/>
  <c r="AJ25" i="3" s="1"/>
  <c r="H17" i="2" s="1"/>
  <c r="AB25" i="3"/>
  <c r="AI25" i="3" s="1"/>
  <c r="F17" i="2" s="1"/>
  <c r="AA25" i="3"/>
  <c r="AF24" i="3"/>
  <c r="AM24" i="3" s="1"/>
  <c r="N16" i="2" s="1"/>
  <c r="AE24" i="3"/>
  <c r="AL24" i="3" s="1"/>
  <c r="L16" i="2" s="1"/>
  <c r="AD24" i="3"/>
  <c r="AK24" i="3" s="1"/>
  <c r="J16" i="2" s="1"/>
  <c r="AC24" i="3"/>
  <c r="AJ24" i="3" s="1"/>
  <c r="H16" i="2" s="1"/>
  <c r="AB24" i="3"/>
  <c r="AI24" i="3" s="1"/>
  <c r="F16" i="2" s="1"/>
  <c r="AA24" i="3"/>
  <c r="AF23" i="3"/>
  <c r="AM23" i="3" s="1"/>
  <c r="N15" i="2" s="1"/>
  <c r="AE23" i="3"/>
  <c r="AL23" i="3" s="1"/>
  <c r="L15" i="2" s="1"/>
  <c r="AD23" i="3"/>
  <c r="AC23" i="3"/>
  <c r="AJ23" i="3" s="1"/>
  <c r="H15" i="2" s="1"/>
  <c r="AB23" i="3"/>
  <c r="AI23" i="3" s="1"/>
  <c r="F15" i="2" s="1"/>
  <c r="AA23" i="3"/>
  <c r="AF22" i="3"/>
  <c r="AM22" i="3" s="1"/>
  <c r="N14" i="2" s="1"/>
  <c r="AE22" i="3"/>
  <c r="AL22" i="3" s="1"/>
  <c r="L14" i="2" s="1"/>
  <c r="AD22" i="3"/>
  <c r="AK22" i="3" s="1"/>
  <c r="J14" i="2" s="1"/>
  <c r="AC22" i="3"/>
  <c r="AJ22" i="3" s="1"/>
  <c r="H14" i="2" s="1"/>
  <c r="AB22" i="3"/>
  <c r="AI22" i="3" s="1"/>
  <c r="F14" i="2" s="1"/>
  <c r="AA22" i="3"/>
  <c r="AF21" i="3"/>
  <c r="AM21" i="3" s="1"/>
  <c r="N13" i="2" s="1"/>
  <c r="AE21" i="3"/>
  <c r="AL21" i="3" s="1"/>
  <c r="L13" i="2" s="1"/>
  <c r="AD21" i="3"/>
  <c r="AK21" i="3" s="1"/>
  <c r="J13" i="2" s="1"/>
  <c r="AC21" i="3"/>
  <c r="AJ21" i="3" s="1"/>
  <c r="H13" i="2" s="1"/>
  <c r="AB21" i="3"/>
  <c r="AI21" i="3" s="1"/>
  <c r="F13" i="2" s="1"/>
  <c r="AA21" i="3"/>
  <c r="AF20" i="3"/>
  <c r="AM20" i="3" s="1"/>
  <c r="N12" i="2" s="1"/>
  <c r="AE20" i="3"/>
  <c r="AL20" i="3" s="1"/>
  <c r="L12" i="2" s="1"/>
  <c r="AD20" i="3"/>
  <c r="AK20" i="3" s="1"/>
  <c r="J12" i="2" s="1"/>
  <c r="AC20" i="3"/>
  <c r="AJ20" i="3" s="1"/>
  <c r="H12" i="2" s="1"/>
  <c r="AB20" i="3"/>
  <c r="AI20" i="3" s="1"/>
  <c r="F12" i="2" s="1"/>
  <c r="AA20" i="3"/>
  <c r="AF19" i="3"/>
  <c r="AM19" i="3" s="1"/>
  <c r="N11" i="2" s="1"/>
  <c r="AE19" i="3"/>
  <c r="AL19" i="3" s="1"/>
  <c r="L11" i="2" s="1"/>
  <c r="AD19" i="3"/>
  <c r="AK19" i="3" s="1"/>
  <c r="J11" i="2" s="1"/>
  <c r="AC19" i="3"/>
  <c r="AJ19" i="3" s="1"/>
  <c r="H11" i="2" s="1"/>
  <c r="AB19" i="3"/>
  <c r="AI19" i="3" s="1"/>
  <c r="F11" i="2" s="1"/>
  <c r="AA19" i="3"/>
  <c r="AF18" i="3"/>
  <c r="AM18" i="3" s="1"/>
  <c r="N10" i="2" s="1"/>
  <c r="AE18" i="3"/>
  <c r="AL18" i="3" s="1"/>
  <c r="L10" i="2" s="1"/>
  <c r="AD18" i="3"/>
  <c r="AK18" i="3" s="1"/>
  <c r="J10" i="2" s="1"/>
  <c r="AC18" i="3"/>
  <c r="AJ18" i="3" s="1"/>
  <c r="H10" i="2" s="1"/>
  <c r="AB18" i="3"/>
  <c r="AI18" i="3" s="1"/>
  <c r="F10" i="2" s="1"/>
  <c r="AA18" i="3"/>
  <c r="AF17" i="3"/>
  <c r="AM17" i="3" s="1"/>
  <c r="N9" i="2" s="1"/>
  <c r="AE17" i="3"/>
  <c r="AL17" i="3" s="1"/>
  <c r="L9" i="2" s="1"/>
  <c r="AD17" i="3"/>
  <c r="AK17" i="3" s="1"/>
  <c r="J9" i="2" s="1"/>
  <c r="AC17" i="3"/>
  <c r="AJ17" i="3" s="1"/>
  <c r="H9" i="2" s="1"/>
  <c r="AB17" i="3"/>
  <c r="AI17" i="3" s="1"/>
  <c r="F9" i="2" s="1"/>
  <c r="AA17" i="3"/>
  <c r="AF16" i="3"/>
  <c r="AM16" i="3" s="1"/>
  <c r="N8" i="2" s="1"/>
  <c r="AE16" i="3"/>
  <c r="AL16" i="3" s="1"/>
  <c r="L8" i="2" s="1"/>
  <c r="AD16" i="3"/>
  <c r="AK16" i="3" s="1"/>
  <c r="J8" i="2" s="1"/>
  <c r="AC16" i="3"/>
  <c r="AJ16" i="3" s="1"/>
  <c r="H8" i="2" s="1"/>
  <c r="AB16" i="3"/>
  <c r="AI16" i="3" s="1"/>
  <c r="F8" i="2" s="1"/>
  <c r="AA16" i="3"/>
  <c r="AF15" i="3"/>
  <c r="AM15" i="3" s="1"/>
  <c r="N7" i="2" s="1"/>
  <c r="AE15" i="3"/>
  <c r="AL15" i="3" s="1"/>
  <c r="L7" i="2" s="1"/>
  <c r="AD15" i="3"/>
  <c r="AK15" i="3" s="1"/>
  <c r="J7" i="2" s="1"/>
  <c r="AC15" i="3"/>
  <c r="AJ15" i="3" s="1"/>
  <c r="H7" i="2" s="1"/>
  <c r="AB15" i="3"/>
  <c r="AI15" i="3" s="1"/>
  <c r="F7" i="2" s="1"/>
  <c r="AA15" i="3"/>
  <c r="B1040017" i="3"/>
  <c r="B1040016" i="3"/>
  <c r="B1040015" i="3"/>
  <c r="B1040014" i="3"/>
  <c r="B1040013" i="3"/>
  <c r="B1040012" i="3"/>
  <c r="B1040011" i="3"/>
  <c r="B1040010" i="3"/>
  <c r="B1040009" i="3"/>
  <c r="B1040008" i="3"/>
  <c r="B1040007" i="3"/>
  <c r="B1040006" i="3"/>
  <c r="B1040005" i="3"/>
  <c r="AH17" i="3" l="1"/>
  <c r="D9" i="2" s="1"/>
  <c r="AH23" i="3"/>
  <c r="D15" i="2" s="1"/>
  <c r="AH25" i="3"/>
  <c r="D17" i="2" s="1"/>
  <c r="AH16" i="3"/>
  <c r="D8" i="2" s="1"/>
  <c r="AH18" i="3"/>
  <c r="D10" i="2" s="1"/>
  <c r="AH20" i="3"/>
  <c r="D12" i="2" s="1"/>
  <c r="AH22" i="3"/>
  <c r="D14" i="2" s="1"/>
  <c r="AH24" i="3"/>
  <c r="D16" i="2" s="1"/>
  <c r="AH26" i="3"/>
  <c r="D18" i="2" s="1"/>
  <c r="AH19" i="3"/>
  <c r="D11" i="2" s="1"/>
  <c r="AH15" i="3"/>
  <c r="D7" i="2" s="1"/>
  <c r="AH21" i="3"/>
  <c r="D13" i="2" s="1"/>
  <c r="B17" i="2"/>
  <c r="B8" i="2"/>
  <c r="B7" i="2"/>
  <c r="C17" i="5"/>
  <c r="A18" i="2" s="1"/>
  <c r="C15" i="5"/>
  <c r="A16" i="2" s="1"/>
  <c r="AG23" i="3"/>
  <c r="F23" i="3" s="1"/>
  <c r="C11" i="5"/>
  <c r="A12" i="2" s="1"/>
  <c r="C10" i="5"/>
  <c r="A11" i="2" s="1"/>
  <c r="B10" i="2"/>
  <c r="B9" i="2"/>
  <c r="AG16" i="3"/>
  <c r="F16" i="3" s="1"/>
  <c r="A15" i="2"/>
  <c r="AG15" i="3"/>
  <c r="C13" i="5"/>
  <c r="A14" i="2" s="1"/>
  <c r="A13" i="2"/>
  <c r="AG26" i="3"/>
  <c r="AG19" i="3"/>
  <c r="AG22" i="3"/>
  <c r="F22" i="3" s="1"/>
  <c r="AG18" i="3"/>
  <c r="F18" i="3" s="1"/>
  <c r="AG24" i="3"/>
  <c r="F24" i="3" s="1"/>
  <c r="AG25" i="3"/>
  <c r="F25" i="3" s="1"/>
  <c r="AG20" i="3"/>
  <c r="AG17" i="3"/>
  <c r="F17" i="3" s="1"/>
  <c r="AG21" i="3"/>
  <c r="F21" i="3" s="1"/>
  <c r="AK23" i="3"/>
  <c r="J15" i="2" s="1"/>
  <c r="B13" i="2"/>
  <c r="B15" i="2"/>
  <c r="L20" i="3" l="1"/>
  <c r="H20" i="3" s="1"/>
  <c r="F20" i="3"/>
  <c r="L19" i="3"/>
  <c r="H19" i="3" s="1"/>
  <c r="F19" i="3"/>
  <c r="L15" i="3"/>
  <c r="H15" i="3" s="1"/>
  <c r="F15" i="3"/>
  <c r="E15" i="3"/>
  <c r="L18" i="3"/>
  <c r="H18" i="3" s="1"/>
  <c r="M15" i="3"/>
  <c r="F26" i="3"/>
  <c r="D15" i="3"/>
  <c r="E17" i="3"/>
  <c r="L17" i="3"/>
  <c r="H17" i="3" s="1"/>
  <c r="E20" i="3"/>
  <c r="E22" i="3"/>
  <c r="L22" i="3"/>
  <c r="H22" i="3" s="1"/>
  <c r="E23" i="3"/>
  <c r="L23" i="3"/>
  <c r="H23" i="3" s="1"/>
  <c r="E19" i="3"/>
  <c r="E26" i="3"/>
  <c r="L26" i="3"/>
  <c r="H26" i="3" s="1"/>
  <c r="E16" i="3"/>
  <c r="L16" i="3"/>
  <c r="H16" i="3" s="1"/>
  <c r="E25" i="3"/>
  <c r="L25" i="3"/>
  <c r="H25" i="3" s="1"/>
  <c r="E24" i="3"/>
  <c r="L24" i="3"/>
  <c r="H24" i="3" s="1"/>
  <c r="E18" i="3"/>
  <c r="E21" i="3"/>
  <c r="L21" i="3"/>
  <c r="H21" i="3" s="1"/>
  <c r="S20" i="3"/>
  <c r="R25" i="3"/>
  <c r="S18" i="3"/>
  <c r="Q23" i="3"/>
  <c r="K26" i="3"/>
  <c r="R16" i="3"/>
  <c r="K19" i="3"/>
  <c r="N19" i="3"/>
  <c r="N21" i="3"/>
  <c r="S21" i="3"/>
  <c r="P17" i="3"/>
  <c r="M23" i="3"/>
  <c r="K24" i="3"/>
  <c r="R23" i="3"/>
  <c r="P23" i="3"/>
  <c r="N23" i="3"/>
  <c r="K23" i="3"/>
  <c r="S23" i="3"/>
  <c r="D23" i="3"/>
  <c r="O23" i="3"/>
  <c r="R21" i="3"/>
  <c r="Q21" i="3"/>
  <c r="D21" i="3"/>
  <c r="M21" i="3"/>
  <c r="K21" i="3"/>
  <c r="P21" i="3"/>
  <c r="O21" i="3"/>
  <c r="P18" i="3"/>
  <c r="K17" i="3"/>
  <c r="R17" i="3"/>
  <c r="S16" i="3"/>
  <c r="N16" i="3"/>
  <c r="O16" i="3"/>
  <c r="K16" i="3"/>
  <c r="P16" i="3"/>
  <c r="M16" i="3"/>
  <c r="D16" i="3"/>
  <c r="Q16" i="3"/>
  <c r="Q15" i="3"/>
  <c r="K15" i="3"/>
  <c r="P15" i="3"/>
  <c r="O15" i="3"/>
  <c r="N15" i="3"/>
  <c r="R15" i="3"/>
  <c r="Q25" i="3"/>
  <c r="D20" i="3"/>
  <c r="M20" i="3"/>
  <c r="Q20" i="3"/>
  <c r="R20" i="3"/>
  <c r="N20" i="3"/>
  <c r="P20" i="3"/>
  <c r="Q19" i="3"/>
  <c r="P19" i="3"/>
  <c r="D19" i="3"/>
  <c r="M17" i="3"/>
  <c r="N17" i="3"/>
  <c r="D17" i="3"/>
  <c r="Q17" i="3"/>
  <c r="O17" i="3"/>
  <c r="S17" i="3"/>
  <c r="S15" i="3"/>
  <c r="D26" i="3"/>
  <c r="O26" i="3"/>
  <c r="N26" i="3"/>
  <c r="M26" i="3"/>
  <c r="Q26" i="3"/>
  <c r="M22" i="3"/>
  <c r="R22" i="3"/>
  <c r="S22" i="3"/>
  <c r="O22" i="3"/>
  <c r="P22" i="3"/>
  <c r="S24" i="3"/>
  <c r="N18" i="3"/>
  <c r="M18" i="3"/>
  <c r="Q18" i="3"/>
  <c r="R18" i="3"/>
  <c r="N24" i="3"/>
  <c r="S25" i="3"/>
  <c r="D22" i="3"/>
  <c r="R24" i="3"/>
  <c r="D18" i="3"/>
  <c r="M25" i="3"/>
  <c r="N22" i="3"/>
  <c r="D25" i="3"/>
  <c r="Q22" i="3"/>
  <c r="O18" i="3"/>
  <c r="K22" i="3"/>
  <c r="M19" i="3"/>
  <c r="R19" i="3"/>
  <c r="S26" i="3"/>
  <c r="P24" i="3"/>
  <c r="M24" i="3"/>
  <c r="O20" i="3"/>
  <c r="K20" i="3"/>
  <c r="P25" i="3"/>
  <c r="K18" i="3"/>
  <c r="O24" i="3"/>
  <c r="O19" i="3"/>
  <c r="R26" i="3"/>
  <c r="O25" i="3"/>
  <c r="S19" i="3"/>
  <c r="P26" i="3"/>
  <c r="D24" i="3"/>
  <c r="N25" i="3"/>
  <c r="Q24" i="3"/>
  <c r="K25" i="3"/>
  <c r="G26" i="3" l="1"/>
  <c r="G24" i="3"/>
  <c r="G21" i="3"/>
  <c r="G25" i="3"/>
  <c r="G23" i="3"/>
  <c r="G22" i="3"/>
  <c r="G20" i="3"/>
  <c r="G18" i="3"/>
  <c r="G19" i="3"/>
  <c r="G16" i="3"/>
  <c r="G17" i="3"/>
  <c r="G1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Darren Gonzales</author>
  </authors>
  <commentList>
    <comment ref="B1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 Darren Gonzales:</t>
        </r>
        <r>
          <rPr>
            <sz val="8"/>
            <color indexed="81"/>
            <rFont val="Tahoma"/>
            <family val="2"/>
          </rPr>
          <t xml:space="preserve">
Player # must be a number from 1 to 99</t>
        </r>
      </text>
    </comment>
  </commentList>
</comments>
</file>

<file path=xl/sharedStrings.xml><?xml version="1.0" encoding="utf-8"?>
<sst xmlns="http://schemas.openxmlformats.org/spreadsheetml/2006/main" count="93" uniqueCount="54">
  <si>
    <t>Team Name:</t>
  </si>
  <si>
    <t>#</t>
  </si>
  <si>
    <t>Player Name</t>
  </si>
  <si>
    <t>Player #</t>
  </si>
  <si>
    <t>VIOTTA, VANCE, FELDMEIR, CHRISTOPHER, KIRK, CORIE, VIOTTA</t>
  </si>
  <si>
    <t>GONZALES, DELGADO, OXENHORN, VANCE, WARD, NORRBOHM, DRAMA, FELDMEIR</t>
  </si>
  <si>
    <t>OUT</t>
  </si>
  <si>
    <t>Bench</t>
  </si>
  <si>
    <t>RF</t>
  </si>
  <si>
    <t>Right Field</t>
  </si>
  <si>
    <t>LF</t>
  </si>
  <si>
    <t>Left Field</t>
  </si>
  <si>
    <t>SS</t>
  </si>
  <si>
    <t>Short Stop</t>
  </si>
  <si>
    <t>3B</t>
  </si>
  <si>
    <t>Third Base</t>
  </si>
  <si>
    <t>2B</t>
  </si>
  <si>
    <t>Second Base</t>
  </si>
  <si>
    <t>1B</t>
  </si>
  <si>
    <t>First Base</t>
  </si>
  <si>
    <t>C</t>
  </si>
  <si>
    <t>Catcher</t>
  </si>
  <si>
    <t>P</t>
  </si>
  <si>
    <t>Pitcher</t>
  </si>
  <si>
    <t>Positions</t>
  </si>
  <si>
    <t>Total</t>
  </si>
  <si>
    <t>Outfield</t>
  </si>
  <si>
    <t>Infield</t>
  </si>
  <si>
    <t>Name</t>
  </si>
  <si>
    <t>Directions:</t>
  </si>
  <si>
    <t>Input 
Batting
Order</t>
  </si>
  <si>
    <t>POSITIONS</t>
  </si>
  <si>
    <t>ENTIRE GAME</t>
  </si>
  <si>
    <t>Input Postions:</t>
  </si>
  <si>
    <t>1. Fill out highlighted information below</t>
  </si>
  <si>
    <t>3. Print the tab(s) you want for the game.</t>
  </si>
  <si>
    <t>Jersey #</t>
  </si>
  <si>
    <t>2. Input highlighted line up information for each game on the second tab</t>
  </si>
  <si>
    <r>
      <rPr>
        <b/>
        <sz val="16"/>
        <color theme="1"/>
        <rFont val="Calibri"/>
        <family val="2"/>
        <scheme val="minor"/>
      </rPr>
      <t xml:space="preserve">Roster: </t>
    </r>
    <r>
      <rPr>
        <sz val="14"/>
        <color theme="1"/>
        <rFont val="Calibri"/>
        <family val="2"/>
        <scheme val="minor"/>
      </rPr>
      <t>(enter in alphabetical order without duplicate values or extra spaces)</t>
    </r>
  </si>
  <si>
    <t>Center Field</t>
  </si>
  <si>
    <t>Minimum Play Rule:</t>
  </si>
  <si>
    <t>Each player must play an infield position (P, C, 1B, 2B, 3B, SS) for at least two innings per game.</t>
  </si>
  <si>
    <t>Each player must play at least one defensive inning in the outfield.</t>
  </si>
  <si>
    <t>If a player catches 3 innings they cannot pitch in the game</t>
  </si>
  <si>
    <t>Pitches 41+ = Cannot catch in that game</t>
  </si>
  <si>
    <t xml:space="preserve">No player shall sit out twice before every player has sat out at least once. Unless injured, no player shall sit on the bench during 2 consecutive defensive innings. </t>
  </si>
  <si>
    <t>CF</t>
  </si>
  <si>
    <t>X</t>
  </si>
  <si>
    <t>Only CATCHER and 1ST BASE can be played 3 innings. All other positions a maximum of 2 innings.</t>
  </si>
  <si>
    <t>Input Date of Game</t>
  </si>
  <si>
    <t>Input Opponent</t>
  </si>
  <si>
    <t>Catch 3x Cannot Pitch</t>
  </si>
  <si>
    <t>XX</t>
  </si>
  <si>
    <t>DO NOT TOUCH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</si>
</sst>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2"/>
    </font>
    <font>
      <sz val="30"/>
      <color theme="3" tint="-0.499984740745262"/>
      <name val="Times New Roman"/>
      <family val="1"/>
    </font>
    <font>
      <b/>
      <sz val="15"/>
      <color theme="3" tint="-0.499984740745262"/>
      <name val="Times New Roman"/>
      <family val="1"/>
    </font>
    <font>
      <sz val="30"/>
      <color theme="1"/>
      <name val="Times New Roman"/>
      <family val="2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2"/>
    </font>
    <font>
      <sz val="11"/>
      <name val="Calibri"/>
      <family val="2"/>
      <scheme val="minor"/>
    </font>
    <font>
      <b/>
      <sz val="30"/>
      <name val="Times New Roman"/>
      <family val="1"/>
    </font>
    <font>
      <b/>
      <sz val="14"/>
      <name val="Times New Roman"/>
      <family val="1"/>
    </font>
    <font>
      <b/>
      <sz val="24"/>
      <name val="Times New Roman"/>
      <family val="1"/>
    </font>
    <font>
      <sz val="30"/>
      <name val="Times New Roman"/>
      <family val="2"/>
    </font>
    <font>
      <sz val="16"/>
      <name val="Times New Roman"/>
      <family val="2"/>
    </font>
    <font>
      <b/>
      <sz val="22"/>
      <name val="Times New Roman"/>
      <family val="1"/>
    </font>
    <font>
      <sz val="18"/>
      <name val="Times New Roman"/>
      <family val="2"/>
    </font>
    <font>
      <b/>
      <sz val="16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sz val="11"/>
      <color theme="1"/>
      <name val="Times New Roman"/>
      <family val="1"/>
    </font>
    <font>
      <b/>
      <sz val="22"/>
      <color theme="1"/>
      <name val="Times New Roman"/>
      <family val="1"/>
    </font>
    <font>
      <sz val="2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48"/>
      <color theme="1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4"/>
      <color theme="1"/>
      <name val="Times New Roman"/>
      <family val="1"/>
    </font>
    <font>
      <sz val="24"/>
      <name val="Times New Roman"/>
      <family val="1"/>
    </font>
    <font>
      <b/>
      <sz val="24"/>
      <color rgb="FFFF0000"/>
      <name val="Times New Roman"/>
      <family val="1"/>
    </font>
    <font>
      <b/>
      <sz val="36"/>
      <color rgb="FFFF0000"/>
      <name val="Times New Roman"/>
      <family val="1"/>
    </font>
    <font>
      <b/>
      <sz val="28"/>
      <color theme="1"/>
      <name val="Times New Roman"/>
      <family val="1"/>
    </font>
    <font>
      <b/>
      <sz val="36"/>
      <name val="Times New Roman"/>
      <family val="1"/>
    </font>
    <font>
      <b/>
      <sz val="12"/>
      <name val="Times New Roman"/>
      <family val="1"/>
    </font>
    <font>
      <b/>
      <sz val="30"/>
      <color theme="0" tint="-0.249977111117893"/>
      <name val="Times New Roman"/>
      <family val="1"/>
    </font>
    <font>
      <sz val="30"/>
      <color rgb="FF00B050"/>
      <name val="Times New Roman"/>
      <family val="1"/>
    </font>
    <font>
      <sz val="30"/>
      <color rgb="FF0070C0"/>
      <name val="Times New Roman"/>
      <family val="2"/>
    </font>
    <font>
      <sz val="30"/>
      <color rgb="FF0070C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8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theme="3" tint="-0.499984740745262"/>
      </left>
      <right style="medium">
        <color theme="3" tint="-0.499984740745262"/>
      </right>
      <top style="hair">
        <color theme="3" tint="-0.499984740745262"/>
      </top>
      <bottom style="medium">
        <color theme="3" tint="-0.499984740745262"/>
      </bottom>
      <diagonal/>
    </border>
    <border>
      <left style="hair">
        <color theme="3" tint="-0.499984740745262"/>
      </left>
      <right style="hair">
        <color theme="3" tint="-0.499984740745262"/>
      </right>
      <top style="hair">
        <color theme="3" tint="-0.499984740745262"/>
      </top>
      <bottom style="medium">
        <color theme="3" tint="-0.499984740745262"/>
      </bottom>
      <diagonal/>
    </border>
    <border>
      <left style="hair">
        <color theme="3" tint="-0.499984740745262"/>
      </left>
      <right style="medium">
        <color theme="3" tint="-0.499984740745262"/>
      </right>
      <top style="hair">
        <color theme="3" tint="-0.499984740745262"/>
      </top>
      <bottom style="hair">
        <color theme="3" tint="-0.499984740745262"/>
      </bottom>
      <diagonal/>
    </border>
    <border>
      <left style="hair">
        <color theme="3" tint="-0.499984740745262"/>
      </left>
      <right style="hair">
        <color theme="3" tint="-0.499984740745262"/>
      </right>
      <top style="hair">
        <color theme="3" tint="-0.499984740745262"/>
      </top>
      <bottom style="hair">
        <color theme="3" tint="-0.499984740745262"/>
      </bottom>
      <diagonal/>
    </border>
    <border>
      <left/>
      <right style="hair">
        <color theme="3" tint="-0.499984740745262"/>
      </right>
      <top style="hair">
        <color theme="3" tint="-0.499984740745262"/>
      </top>
      <bottom style="hair">
        <color theme="3" tint="-0.499984740745262"/>
      </bottom>
      <diagonal/>
    </border>
    <border>
      <left/>
      <right/>
      <top style="hair">
        <color theme="3" tint="-0.499984740745262"/>
      </top>
      <bottom style="hair">
        <color theme="3" tint="-0.499984740745262"/>
      </bottom>
      <diagonal/>
    </border>
    <border>
      <left style="medium">
        <color theme="3" tint="-0.499984740745262"/>
      </left>
      <right/>
      <top style="hair">
        <color theme="3" tint="-0.499984740745262"/>
      </top>
      <bottom style="hair">
        <color theme="3" tint="-0.499984740745262"/>
      </bottom>
      <diagonal/>
    </border>
    <border>
      <left/>
      <right style="medium">
        <color auto="1"/>
      </right>
      <top style="hair">
        <color theme="3" tint="-0.499984740745262"/>
      </top>
      <bottom style="hair">
        <color theme="3" tint="-0.499984740745262"/>
      </bottom>
      <diagonal/>
    </border>
    <border>
      <left style="medium">
        <color auto="1"/>
      </left>
      <right style="hair">
        <color theme="3" tint="-0.499984740745262"/>
      </right>
      <top style="hair">
        <color theme="3" tint="-0.499984740745262"/>
      </top>
      <bottom style="hair">
        <color theme="3" tint="-0.499984740745262"/>
      </bottom>
      <diagonal/>
    </border>
    <border>
      <left style="hair">
        <color theme="3" tint="-0.499984740745262"/>
      </left>
      <right style="medium">
        <color theme="3" tint="-0.499984740745262"/>
      </right>
      <top style="medium">
        <color theme="3" tint="-0.499984740745262"/>
      </top>
      <bottom style="hair">
        <color theme="3" tint="-0.499984740745262"/>
      </bottom>
      <diagonal/>
    </border>
    <border>
      <left style="hair">
        <color theme="3" tint="-0.499984740745262"/>
      </left>
      <right style="hair">
        <color theme="3" tint="-0.499984740745262"/>
      </right>
      <top style="medium">
        <color theme="3" tint="-0.499984740745262"/>
      </top>
      <bottom style="hair">
        <color theme="3" tint="-0.499984740745262"/>
      </bottom>
      <diagonal/>
    </border>
    <border>
      <left/>
      <right style="hair">
        <color theme="3" tint="-0.499984740745262"/>
      </right>
      <top style="medium">
        <color theme="3" tint="-0.499984740745262"/>
      </top>
      <bottom style="hair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auto="1"/>
      </right>
      <top style="hair">
        <color theme="3" tint="-0.499984740745262"/>
      </top>
      <bottom style="medium">
        <color auto="1"/>
      </bottom>
      <diagonal/>
    </border>
    <border>
      <left/>
      <right style="hair">
        <color theme="3" tint="-0.499984740745262"/>
      </right>
      <top style="hair">
        <color theme="3" tint="-0.499984740745262"/>
      </top>
      <bottom style="medium">
        <color auto="1"/>
      </bottom>
      <diagonal/>
    </border>
    <border>
      <left style="medium">
        <color auto="1"/>
      </left>
      <right style="hair">
        <color theme="3" tint="-0.499984740745262"/>
      </right>
      <top style="hair">
        <color theme="3" tint="-0.499984740745262"/>
      </top>
      <bottom style="medium">
        <color auto="1"/>
      </bottom>
      <diagonal/>
    </border>
    <border>
      <left style="medium">
        <color theme="3" tint="-0.499984740745262"/>
      </left>
      <right style="hair">
        <color theme="3" tint="-0.499984740745262"/>
      </right>
      <top style="medium">
        <color theme="3" tint="-0.499984740745262"/>
      </top>
      <bottom style="hair">
        <color theme="3" tint="-0.499984740745262"/>
      </bottom>
      <diagonal/>
    </border>
    <border>
      <left style="medium">
        <color theme="3" tint="-0.499984740745262"/>
      </left>
      <right style="medium">
        <color theme="3" tint="-0.499984740745262"/>
      </right>
      <top style="medium">
        <color theme="3" tint="-0.499984740745262"/>
      </top>
      <bottom style="hair">
        <color theme="3" tint="-0.499984740745262"/>
      </bottom>
      <diagonal/>
    </border>
    <border>
      <left style="medium">
        <color theme="3" tint="-0.499984740745262"/>
      </left>
      <right style="medium">
        <color theme="3" tint="-0.499984740745262"/>
      </right>
      <top style="hair">
        <color theme="3" tint="-0.499984740745262"/>
      </top>
      <bottom style="hair">
        <color theme="3" tint="-0.499984740745262"/>
      </bottom>
      <diagonal/>
    </border>
    <border>
      <left style="medium">
        <color theme="3" tint="-0.499984740745262"/>
      </left>
      <right style="hair">
        <color theme="3" tint="-0.499984740745262"/>
      </right>
      <top style="hair">
        <color theme="3" tint="-0.499984740745262"/>
      </top>
      <bottom style="medium">
        <color theme="3" tint="-0.499984740745262"/>
      </bottom>
      <diagonal/>
    </border>
    <border>
      <left style="medium">
        <color auto="1"/>
      </left>
      <right/>
      <top style="medium">
        <color auto="1"/>
      </top>
      <bottom style="medium">
        <color theme="3" tint="-0.499984740745262"/>
      </bottom>
      <diagonal/>
    </border>
    <border>
      <left style="medium">
        <color auto="1"/>
      </left>
      <right/>
      <top style="hair">
        <color theme="3" tint="-0.499984740745262"/>
      </top>
      <bottom style="hair">
        <color theme="3" tint="-0.499984740745262"/>
      </bottom>
      <diagonal/>
    </border>
    <border>
      <left style="medium">
        <color auto="1"/>
      </left>
      <right/>
      <top style="hair">
        <color theme="3" tint="-0.499984740745262"/>
      </top>
      <bottom style="medium">
        <color auto="1"/>
      </bottom>
      <diagonal/>
    </border>
    <border>
      <left style="medium">
        <color auto="1"/>
      </left>
      <right/>
      <top style="medium">
        <color theme="3" tint="-0.499984740745262"/>
      </top>
      <bottom style="hair">
        <color auto="1"/>
      </bottom>
      <diagonal/>
    </border>
    <border>
      <left/>
      <right style="medium">
        <color auto="1"/>
      </right>
      <top style="medium">
        <color theme="3" tint="-0.499984740745262"/>
      </top>
      <bottom style="hair">
        <color auto="1"/>
      </bottom>
      <diagonal/>
    </border>
    <border>
      <left/>
      <right/>
      <top style="medium">
        <color theme="3" tint="-0.499984740745262"/>
      </top>
      <bottom style="hair">
        <color auto="1"/>
      </bottom>
      <diagonal/>
    </border>
    <border>
      <left style="medium">
        <color auto="1"/>
      </left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theme="3" tint="-0.499984740745262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theme="3" tint="-0.499984740745262"/>
      </left>
      <right style="medium">
        <color auto="1"/>
      </right>
      <top/>
      <bottom style="medium">
        <color theme="3" tint="-0.499984740745262"/>
      </bottom>
      <diagonal/>
    </border>
    <border>
      <left style="medium">
        <color theme="3" tint="-0.499984740745262"/>
      </left>
      <right style="medium">
        <color auto="1"/>
      </right>
      <top style="medium">
        <color theme="3" tint="-0.499984740745262"/>
      </top>
      <bottom style="hair">
        <color auto="1"/>
      </bottom>
      <diagonal/>
    </border>
    <border>
      <left style="medium">
        <color theme="3" tint="-0.499984740745262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theme="3" tint="-0.499984740745262"/>
      </right>
      <top style="hair">
        <color auto="1"/>
      </top>
      <bottom style="medium">
        <color auto="1"/>
      </bottom>
      <diagonal/>
    </border>
    <border>
      <left style="medium">
        <color theme="3" tint="-0.499984740745262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theme="3" tint="-0.499984740745262"/>
      </bottom>
      <diagonal/>
    </border>
    <border>
      <left/>
      <right/>
      <top style="medium">
        <color auto="1"/>
      </top>
      <bottom style="hair">
        <color theme="3" tint="-0.499984740745262"/>
      </bottom>
      <diagonal/>
    </border>
    <border>
      <left/>
      <right/>
      <top style="hair">
        <color theme="3" tint="-0.499984740745262"/>
      </top>
      <bottom style="medium">
        <color auto="1"/>
      </bottom>
      <diagonal/>
    </border>
    <border>
      <left style="medium">
        <color theme="3" tint="-0.499984740745262"/>
      </left>
      <right/>
      <top style="hair">
        <color theme="3" tint="-0.499984740745262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theme="3" tint="-0.499984740745262"/>
      </bottom>
      <diagonal/>
    </border>
    <border>
      <left style="medium">
        <color auto="1"/>
      </left>
      <right style="medium">
        <color auto="1"/>
      </right>
      <top style="hair">
        <color theme="3" tint="-0.499984740745262"/>
      </top>
      <bottom style="hair">
        <color theme="3" tint="-0.499984740745262"/>
      </bottom>
      <diagonal/>
    </border>
    <border>
      <left/>
      <right style="hair">
        <color theme="3" tint="-0.499984740745262"/>
      </right>
      <top style="hair">
        <color theme="3" tint="-0.499984740745262"/>
      </top>
      <bottom/>
      <diagonal/>
    </border>
    <border>
      <left style="hair">
        <color theme="3" tint="-0.499984740745262"/>
      </left>
      <right style="hair">
        <color theme="3" tint="-0.499984740745262"/>
      </right>
      <top style="hair">
        <color theme="3" tint="-0.499984740745262"/>
      </top>
      <bottom/>
      <diagonal/>
    </border>
    <border>
      <left style="hair">
        <color theme="3" tint="-0.499984740745262"/>
      </left>
      <right style="medium">
        <color theme="3" tint="-0.499984740745262"/>
      </right>
      <top style="hair">
        <color theme="3" tint="-0.499984740745262"/>
      </top>
      <bottom/>
      <diagonal/>
    </border>
    <border>
      <left style="medium">
        <color theme="3" tint="-0.499984740745262"/>
      </left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 style="medium">
        <color theme="3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3" tint="-0.499984740745262"/>
      </left>
      <right style="medium">
        <color theme="3" tint="-0.499984740745262"/>
      </right>
      <top style="hair">
        <color theme="3" tint="-0.499984740745262"/>
      </top>
      <bottom/>
      <diagonal/>
    </border>
    <border>
      <left/>
      <right style="hair">
        <color theme="3" tint="-0.499984740745262"/>
      </right>
      <top/>
      <bottom style="hair">
        <color theme="3" tint="-0.499984740745262"/>
      </bottom>
      <diagonal/>
    </border>
    <border>
      <left style="hair">
        <color theme="3" tint="-0.499984740745262"/>
      </left>
      <right style="hair">
        <color theme="3" tint="-0.499984740745262"/>
      </right>
      <top/>
      <bottom style="hair">
        <color theme="3" tint="-0.499984740745262"/>
      </bottom>
      <diagonal/>
    </border>
    <border>
      <left style="hair">
        <color theme="3" tint="-0.499984740745262"/>
      </left>
      <right style="medium">
        <color theme="3" tint="-0.499984740745262"/>
      </right>
      <top/>
      <bottom style="hair">
        <color theme="3" tint="-0.499984740745262"/>
      </bottom>
      <diagonal/>
    </border>
    <border>
      <left/>
      <right style="hair">
        <color theme="3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3" tint="-0.499984740745262"/>
      </left>
      <right style="hair">
        <color theme="3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3" tint="-0.499984740745262"/>
      </left>
      <right style="medium">
        <color theme="3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3" tint="-0.499984740745262"/>
      </left>
      <right style="medium">
        <color theme="3" tint="-0.499984740745262"/>
      </right>
      <top/>
      <bottom style="thin">
        <color indexed="64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theme="3" tint="-0.499984740745262"/>
      </bottom>
      <diagonal/>
    </border>
    <border>
      <left/>
      <right style="medium">
        <color theme="3" tint="-0.499984740745262"/>
      </right>
      <top style="hair">
        <color theme="3" tint="-0.499984740745262"/>
      </top>
      <bottom style="hair">
        <color theme="3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1" fillId="0" borderId="0"/>
    <xf numFmtId="9" fontId="1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18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/>
    <xf numFmtId="164" fontId="2" fillId="0" borderId="0" xfId="0" applyNumberFormat="1" applyFont="1"/>
    <xf numFmtId="0" fontId="12" fillId="0" borderId="0" xfId="1" applyFont="1" applyBorder="1"/>
    <xf numFmtId="0" fontId="12" fillId="0" borderId="0" xfId="1" applyNumberFormat="1" applyFont="1" applyBorder="1" applyAlignment="1">
      <alignment vertical="top" wrapText="1"/>
    </xf>
    <xf numFmtId="0" fontId="13" fillId="0" borderId="0" xfId="0" applyFont="1" applyBorder="1"/>
    <xf numFmtId="0" fontId="14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14" fillId="0" borderId="29" xfId="1" applyFont="1" applyBorder="1" applyAlignment="1">
      <alignment horizontal="center"/>
    </xf>
    <xf numFmtId="0" fontId="12" fillId="0" borderId="0" xfId="1" applyFont="1" applyFill="1" applyBorder="1"/>
    <xf numFmtId="0" fontId="12" fillId="0" borderId="15" xfId="1" applyFont="1" applyBorder="1"/>
    <xf numFmtId="0" fontId="19" fillId="0" borderId="0" xfId="1" applyFont="1" applyBorder="1"/>
    <xf numFmtId="0" fontId="16" fillId="0" borderId="34" xfId="1" applyFont="1" applyBorder="1" applyAlignment="1">
      <alignment horizontal="center" vertical="center"/>
    </xf>
    <xf numFmtId="0" fontId="16" fillId="0" borderId="35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wrapText="1"/>
    </xf>
    <xf numFmtId="0" fontId="16" fillId="2" borderId="28" xfId="1" applyFont="1" applyFill="1" applyBorder="1" applyAlignment="1">
      <alignment horizontal="center" vertical="center" wrapText="1"/>
    </xf>
    <xf numFmtId="0" fontId="16" fillId="2" borderId="26" xfId="1" applyFont="1" applyFill="1" applyBorder="1" applyAlignment="1">
      <alignment horizontal="center" vertical="center" wrapText="1"/>
    </xf>
    <xf numFmtId="0" fontId="16" fillId="2" borderId="21" xfId="1" applyFont="1" applyFill="1" applyBorder="1" applyAlignment="1">
      <alignment horizontal="center" vertical="center" wrapText="1"/>
    </xf>
    <xf numFmtId="0" fontId="16" fillId="2" borderId="20" xfId="1" applyFont="1" applyFill="1" applyBorder="1" applyAlignment="1">
      <alignment horizontal="center" vertical="center" wrapText="1"/>
    </xf>
    <xf numFmtId="0" fontId="16" fillId="2" borderId="19" xfId="1" applyFont="1" applyFill="1" applyBorder="1" applyAlignment="1">
      <alignment horizontal="center" vertical="center" wrapText="1"/>
    </xf>
    <xf numFmtId="0" fontId="16" fillId="2" borderId="36" xfId="1" applyFont="1" applyFill="1" applyBorder="1" applyAlignment="1">
      <alignment horizontal="center" vertical="center" wrapText="1"/>
    </xf>
    <xf numFmtId="0" fontId="16" fillId="2" borderId="18" xfId="1" applyFont="1" applyFill="1" applyBorder="1" applyAlignment="1">
      <alignment horizontal="center" vertical="center" wrapText="1"/>
    </xf>
    <xf numFmtId="0" fontId="16" fillId="2" borderId="17" xfId="1" applyFont="1" applyFill="1" applyBorder="1" applyAlignment="1">
      <alignment horizontal="center" vertical="center" wrapText="1"/>
    </xf>
    <xf numFmtId="0" fontId="14" fillId="0" borderId="37" xfId="1" applyFont="1" applyBorder="1" applyAlignment="1">
      <alignment horizontal="center" wrapText="1"/>
    </xf>
    <xf numFmtId="0" fontId="17" fillId="0" borderId="40" xfId="1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17" fillId="0" borderId="46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/>
    </xf>
    <xf numFmtId="0" fontId="17" fillId="0" borderId="48" xfId="1" applyFont="1" applyBorder="1" applyAlignment="1">
      <alignment horizontal="center" vertical="center"/>
    </xf>
    <xf numFmtId="0" fontId="17" fillId="0" borderId="49" xfId="1" applyFont="1" applyFill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  <xf numFmtId="16" fontId="22" fillId="0" borderId="0" xfId="1" applyNumberFormat="1" applyFont="1" applyBorder="1" applyAlignment="1">
      <alignment horizontal="center"/>
    </xf>
    <xf numFmtId="0" fontId="22" fillId="0" borderId="0" xfId="1" applyFont="1" applyBorder="1" applyAlignment="1">
      <alignment horizontal="center"/>
    </xf>
    <xf numFmtId="0" fontId="17" fillId="0" borderId="47" xfId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left" wrapText="1"/>
    </xf>
    <xf numFmtId="0" fontId="16" fillId="4" borderId="0" xfId="1" applyFont="1" applyFill="1" applyBorder="1" applyAlignment="1">
      <alignment horizontal="center" vertical="center" wrapText="1"/>
    </xf>
    <xf numFmtId="0" fontId="22" fillId="0" borderId="2" xfId="1" applyFont="1" applyBorder="1" applyAlignment="1">
      <alignment horizontal="center"/>
    </xf>
    <xf numFmtId="0" fontId="22" fillId="0" borderId="16" xfId="1" applyFont="1" applyBorder="1" applyAlignment="1">
      <alignment horizontal="center"/>
    </xf>
    <xf numFmtId="0" fontId="22" fillId="0" borderId="3" xfId="1" applyFont="1" applyBorder="1" applyAlignment="1">
      <alignment horizontal="center"/>
    </xf>
    <xf numFmtId="0" fontId="9" fillId="0" borderId="40" xfId="0" applyFont="1" applyBorder="1" applyAlignment="1">
      <alignment horizontal="center" vertical="center"/>
    </xf>
    <xf numFmtId="0" fontId="17" fillId="0" borderId="50" xfId="1" applyFont="1" applyFill="1" applyBorder="1" applyAlignment="1">
      <alignment horizontal="center" vertical="center"/>
    </xf>
    <xf numFmtId="0" fontId="17" fillId="0" borderId="52" xfId="1" applyFont="1" applyBorder="1" applyAlignment="1">
      <alignment horizontal="center" vertical="center"/>
    </xf>
    <xf numFmtId="0" fontId="17" fillId="0" borderId="53" xfId="1" applyFont="1" applyBorder="1" applyAlignment="1">
      <alignment horizontal="center" vertical="center"/>
    </xf>
    <xf numFmtId="0" fontId="17" fillId="0" borderId="54" xfId="1" applyFont="1" applyBorder="1" applyAlignment="1">
      <alignment horizontal="center" vertical="center"/>
    </xf>
    <xf numFmtId="0" fontId="17" fillId="0" borderId="55" xfId="1" applyFont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wrapText="1"/>
    </xf>
    <xf numFmtId="0" fontId="16" fillId="0" borderId="8" xfId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center" wrapText="1"/>
    </xf>
    <xf numFmtId="16" fontId="21" fillId="0" borderId="0" xfId="1" quotePrefix="1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4" fillId="0" borderId="5" xfId="1" applyFont="1" applyBorder="1" applyAlignment="1">
      <alignment horizontal="center"/>
    </xf>
    <xf numFmtId="0" fontId="14" fillId="0" borderId="0" xfId="1" applyFont="1" applyFill="1" applyBorder="1" applyAlignment="1">
      <alignment vertical="center"/>
    </xf>
    <xf numFmtId="0" fontId="24" fillId="0" borderId="0" xfId="0" applyFont="1"/>
    <xf numFmtId="0" fontId="26" fillId="0" borderId="0" xfId="0" applyFont="1"/>
    <xf numFmtId="0" fontId="27" fillId="0" borderId="0" xfId="0" applyFont="1"/>
    <xf numFmtId="0" fontId="25" fillId="5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4" fillId="0" borderId="56" xfId="0" applyFont="1" applyBorder="1" applyAlignment="1">
      <alignment horizontal="center"/>
    </xf>
    <xf numFmtId="0" fontId="16" fillId="0" borderId="5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3" borderId="38" xfId="0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horizontal="center" vertical="center"/>
    </xf>
    <xf numFmtId="0" fontId="7" fillId="6" borderId="58" xfId="0" applyFont="1" applyFill="1" applyBorder="1" applyAlignment="1">
      <alignment vertical="center"/>
    </xf>
    <xf numFmtId="0" fontId="7" fillId="6" borderId="22" xfId="0" applyFont="1" applyFill="1" applyBorder="1" applyAlignment="1">
      <alignment vertical="center"/>
    </xf>
    <xf numFmtId="0" fontId="7" fillId="6" borderId="59" xfId="0" applyFont="1" applyFill="1" applyBorder="1" applyAlignment="1">
      <alignment vertical="center"/>
    </xf>
    <xf numFmtId="0" fontId="30" fillId="0" borderId="58" xfId="0" applyFont="1" applyBorder="1" applyAlignment="1">
      <alignment horizontal="center" vertical="center"/>
    </xf>
    <xf numFmtId="0" fontId="8" fillId="6" borderId="58" xfId="0" applyFont="1" applyFill="1" applyBorder="1" applyAlignment="1">
      <alignment horizontal="center" vertical="center"/>
    </xf>
    <xf numFmtId="0" fontId="30" fillId="0" borderId="6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8" fillId="6" borderId="59" xfId="0" applyFont="1" applyFill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0" fillId="6" borderId="58" xfId="0" applyFont="1" applyFill="1" applyBorder="1" applyAlignment="1">
      <alignment vertical="center"/>
    </xf>
    <xf numFmtId="0" fontId="10" fillId="6" borderId="22" xfId="0" applyFont="1" applyFill="1" applyBorder="1" applyAlignment="1">
      <alignment vertical="center"/>
    </xf>
    <xf numFmtId="0" fontId="14" fillId="0" borderId="59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0" fillId="6" borderId="59" xfId="0" applyFont="1" applyFill="1" applyBorder="1" applyAlignment="1">
      <alignment vertical="center"/>
    </xf>
    <xf numFmtId="0" fontId="30" fillId="3" borderId="23" xfId="0" applyFont="1" applyFill="1" applyBorder="1" applyAlignment="1">
      <alignment horizontal="center" vertical="center"/>
    </xf>
    <xf numFmtId="0" fontId="30" fillId="3" borderId="22" xfId="0" applyFont="1" applyFill="1" applyBorder="1" applyAlignment="1">
      <alignment horizontal="center" vertical="center"/>
    </xf>
    <xf numFmtId="0" fontId="30" fillId="3" borderId="24" xfId="0" applyFont="1" applyFill="1" applyBorder="1" applyAlignment="1">
      <alignment horizontal="center" vertical="center"/>
    </xf>
    <xf numFmtId="0" fontId="30" fillId="3" borderId="60" xfId="0" applyFont="1" applyFill="1" applyBorder="1" applyAlignment="1">
      <alignment horizontal="center" vertical="center"/>
    </xf>
    <xf numFmtId="0" fontId="30" fillId="3" borderId="59" xfId="0" applyFont="1" applyFill="1" applyBorder="1" applyAlignment="1">
      <alignment horizontal="center" vertical="center"/>
    </xf>
    <xf numFmtId="0" fontId="30" fillId="3" borderId="30" xfId="0" applyFont="1" applyFill="1" applyBorder="1" applyAlignment="1">
      <alignment horizontal="center" vertical="center"/>
    </xf>
    <xf numFmtId="0" fontId="3" fillId="0" borderId="0" xfId="0" applyFont="1"/>
    <xf numFmtId="0" fontId="16" fillId="2" borderId="63" xfId="1" applyFont="1" applyFill="1" applyBorder="1" applyAlignment="1">
      <alignment horizontal="center" vertical="center" wrapText="1"/>
    </xf>
    <xf numFmtId="0" fontId="16" fillId="2" borderId="64" xfId="1" applyFont="1" applyFill="1" applyBorder="1" applyAlignment="1">
      <alignment horizontal="center" vertical="center" wrapText="1"/>
    </xf>
    <xf numFmtId="0" fontId="16" fillId="2" borderId="65" xfId="1" applyFont="1" applyFill="1" applyBorder="1" applyAlignment="1">
      <alignment horizontal="center" vertical="center" wrapText="1"/>
    </xf>
    <xf numFmtId="0" fontId="16" fillId="0" borderId="66" xfId="1" applyFont="1" applyFill="1" applyBorder="1" applyAlignment="1">
      <alignment horizontal="center" vertical="center"/>
    </xf>
    <xf numFmtId="0" fontId="16" fillId="0" borderId="68" xfId="1" applyFont="1" applyBorder="1" applyAlignment="1">
      <alignment horizontal="center" vertical="center"/>
    </xf>
    <xf numFmtId="0" fontId="16" fillId="2" borderId="69" xfId="1" applyFont="1" applyFill="1" applyBorder="1" applyAlignment="1">
      <alignment horizontal="center" vertical="center" wrapText="1"/>
    </xf>
    <xf numFmtId="0" fontId="16" fillId="2" borderId="70" xfId="1" applyFont="1" applyFill="1" applyBorder="1" applyAlignment="1">
      <alignment horizontal="center" vertical="center" wrapText="1"/>
    </xf>
    <xf numFmtId="0" fontId="16" fillId="2" borderId="71" xfId="1" applyFont="1" applyFill="1" applyBorder="1" applyAlignment="1">
      <alignment horizontal="center" vertical="center" wrapText="1"/>
    </xf>
    <xf numFmtId="0" fontId="16" fillId="3" borderId="72" xfId="1" applyFont="1" applyFill="1" applyBorder="1" applyAlignment="1">
      <alignment horizontal="center" vertical="center" wrapText="1"/>
    </xf>
    <xf numFmtId="0" fontId="16" fillId="3" borderId="73" xfId="1" applyFont="1" applyFill="1" applyBorder="1" applyAlignment="1">
      <alignment horizontal="center" vertical="center" wrapText="1"/>
    </xf>
    <xf numFmtId="0" fontId="16" fillId="3" borderId="74" xfId="1" applyFont="1" applyFill="1" applyBorder="1" applyAlignment="1">
      <alignment horizontal="center" vertical="center" wrapText="1"/>
    </xf>
    <xf numFmtId="0" fontId="16" fillId="0" borderId="75" xfId="1" applyFont="1" applyFill="1" applyBorder="1" applyAlignment="1">
      <alignment horizontal="center" vertical="center"/>
    </xf>
    <xf numFmtId="0" fontId="16" fillId="0" borderId="67" xfId="1" applyFont="1" applyFill="1" applyBorder="1" applyAlignment="1">
      <alignment horizontal="center" vertical="center"/>
    </xf>
    <xf numFmtId="0" fontId="16" fillId="3" borderId="67" xfId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/>
    </xf>
    <xf numFmtId="0" fontId="35" fillId="2" borderId="11" xfId="0" applyFont="1" applyFill="1" applyBorder="1"/>
    <xf numFmtId="0" fontId="35" fillId="2" borderId="13" xfId="0" applyFont="1" applyFill="1" applyBorder="1"/>
    <xf numFmtId="0" fontId="36" fillId="0" borderId="0" xfId="1" applyFont="1" applyBorder="1"/>
    <xf numFmtId="0" fontId="37" fillId="0" borderId="0" xfId="1" applyFont="1" applyBorder="1"/>
    <xf numFmtId="0" fontId="38" fillId="0" borderId="0" xfId="1" applyFont="1" applyBorder="1"/>
    <xf numFmtId="0" fontId="17" fillId="0" borderId="22" xfId="1" applyFont="1" applyFill="1" applyBorder="1" applyAlignment="1">
      <alignment horizontal="center" vertical="center"/>
    </xf>
    <xf numFmtId="0" fontId="17" fillId="0" borderId="76" xfId="1" applyFont="1" applyFill="1" applyBorder="1" applyAlignment="1">
      <alignment horizontal="center" vertical="center"/>
    </xf>
    <xf numFmtId="0" fontId="39" fillId="0" borderId="0" xfId="0" applyFont="1" applyAlignment="1">
      <alignment horizontal="left"/>
    </xf>
    <xf numFmtId="0" fontId="16" fillId="0" borderId="51" xfId="1" applyFont="1" applyFill="1" applyBorder="1" applyAlignment="1">
      <alignment horizontal="center" wrapText="1"/>
    </xf>
    <xf numFmtId="0" fontId="17" fillId="0" borderId="52" xfId="1" applyFont="1" applyFill="1" applyBorder="1" applyAlignment="1">
      <alignment horizontal="center" vertical="center"/>
    </xf>
    <xf numFmtId="0" fontId="17" fillId="0" borderId="53" xfId="1" applyFont="1" applyFill="1" applyBorder="1" applyAlignment="1">
      <alignment horizontal="center" vertical="center"/>
    </xf>
    <xf numFmtId="0" fontId="17" fillId="0" borderId="55" xfId="1" applyFont="1" applyFill="1" applyBorder="1" applyAlignment="1">
      <alignment horizontal="center" vertical="center"/>
    </xf>
    <xf numFmtId="0" fontId="40" fillId="0" borderId="51" xfId="1" applyFont="1" applyBorder="1" applyAlignment="1">
      <alignment horizontal="center"/>
    </xf>
    <xf numFmtId="0" fontId="16" fillId="0" borderId="43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6" fillId="0" borderId="44" xfId="1" applyFont="1" applyBorder="1" applyAlignment="1">
      <alignment horizontal="center"/>
    </xf>
    <xf numFmtId="0" fontId="14" fillId="0" borderId="77" xfId="1" applyFont="1" applyBorder="1" applyAlignment="1">
      <alignment horizontal="center" wrapText="1"/>
    </xf>
    <xf numFmtId="0" fontId="41" fillId="0" borderId="0" xfId="1" applyFont="1" applyBorder="1"/>
    <xf numFmtId="0" fontId="42" fillId="0" borderId="0" xfId="1" applyFont="1" applyBorder="1" applyAlignment="1">
      <alignment horizontal="center"/>
    </xf>
    <xf numFmtId="0" fontId="43" fillId="0" borderId="0" xfId="1" applyFont="1" applyBorder="1"/>
    <xf numFmtId="0" fontId="44" fillId="0" borderId="0" xfId="1" applyFont="1" applyBorder="1"/>
    <xf numFmtId="0" fontId="45" fillId="0" borderId="0" xfId="1" applyFont="1" applyBorder="1"/>
    <xf numFmtId="0" fontId="30" fillId="3" borderId="78" xfId="0" applyFont="1" applyFill="1" applyBorder="1" applyAlignment="1">
      <alignment horizontal="center" vertical="center"/>
    </xf>
    <xf numFmtId="0" fontId="12" fillId="3" borderId="0" xfId="1" applyNumberFormat="1" applyFont="1" applyFill="1" applyBorder="1" applyAlignment="1">
      <alignment vertical="top" wrapText="1"/>
    </xf>
    <xf numFmtId="0" fontId="12" fillId="3" borderId="0" xfId="1" applyFont="1" applyFill="1" applyBorder="1"/>
    <xf numFmtId="0" fontId="14" fillId="3" borderId="0" xfId="1" applyFont="1" applyFill="1" applyBorder="1" applyAlignment="1">
      <alignment horizontal="center"/>
    </xf>
    <xf numFmtId="0" fontId="12" fillId="3" borderId="0" xfId="1" applyFont="1" applyFill="1" applyBorder="1" applyAlignment="1">
      <alignment vertical="center"/>
    </xf>
    <xf numFmtId="0" fontId="15" fillId="3" borderId="33" xfId="1" applyFont="1" applyFill="1" applyBorder="1" applyAlignment="1">
      <alignment horizontal="center" vertical="center"/>
    </xf>
    <xf numFmtId="0" fontId="15" fillId="3" borderId="27" xfId="1" applyFont="1" applyFill="1" applyBorder="1" applyAlignment="1">
      <alignment horizontal="center" vertical="center"/>
    </xf>
    <xf numFmtId="0" fontId="15" fillId="3" borderId="26" xfId="1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vertical="center"/>
    </xf>
    <xf numFmtId="0" fontId="15" fillId="3" borderId="25" xfId="1" applyFont="1" applyFill="1" applyBorder="1" applyAlignment="1">
      <alignment horizontal="center" vertical="center"/>
    </xf>
    <xf numFmtId="0" fontId="15" fillId="3" borderId="21" xfId="1" applyFont="1" applyFill="1" applyBorder="1" applyAlignment="1">
      <alignment horizontal="center" vertical="center"/>
    </xf>
    <xf numFmtId="0" fontId="15" fillId="3" borderId="24" xfId="1" applyFont="1" applyFill="1" applyBorder="1" applyAlignment="1">
      <alignment horizontal="center" vertical="center"/>
    </xf>
    <xf numFmtId="0" fontId="15" fillId="3" borderId="32" xfId="1" applyFont="1" applyFill="1" applyBorder="1" applyAlignment="1">
      <alignment horizontal="center" vertical="center"/>
    </xf>
    <xf numFmtId="0" fontId="15" fillId="3" borderId="31" xfId="1" applyFont="1" applyFill="1" applyBorder="1" applyAlignment="1">
      <alignment horizontal="center" vertical="center"/>
    </xf>
    <xf numFmtId="0" fontId="15" fillId="3" borderId="30" xfId="1" applyFont="1" applyFill="1" applyBorder="1" applyAlignment="1">
      <alignment horizontal="center" vertical="center"/>
    </xf>
    <xf numFmtId="0" fontId="20" fillId="3" borderId="0" xfId="1" applyFont="1" applyFill="1" applyBorder="1"/>
    <xf numFmtId="0" fontId="12" fillId="3" borderId="4" xfId="1" applyNumberFormat="1" applyFont="1" applyFill="1" applyBorder="1" applyAlignment="1">
      <alignment vertical="top" wrapText="1"/>
    </xf>
    <xf numFmtId="0" fontId="12" fillId="3" borderId="5" xfId="1" applyFont="1" applyFill="1" applyBorder="1"/>
    <xf numFmtId="0" fontId="12" fillId="3" borderId="5" xfId="1" applyFont="1" applyFill="1" applyBorder="1" applyAlignment="1">
      <alignment vertical="center"/>
    </xf>
    <xf numFmtId="0" fontId="12" fillId="3" borderId="4" xfId="1" applyFont="1" applyFill="1" applyBorder="1" applyAlignment="1">
      <alignment vertical="center"/>
    </xf>
    <xf numFmtId="0" fontId="12" fillId="3" borderId="4" xfId="1" applyFont="1" applyFill="1" applyBorder="1"/>
    <xf numFmtId="0" fontId="12" fillId="3" borderId="79" xfId="1" applyFont="1" applyFill="1" applyBorder="1"/>
    <xf numFmtId="0" fontId="12" fillId="3" borderId="56" xfId="1" applyFont="1" applyFill="1" applyBorder="1"/>
    <xf numFmtId="0" fontId="12" fillId="3" borderId="80" xfId="1" applyFont="1" applyFill="1" applyBorder="1"/>
    <xf numFmtId="0" fontId="16" fillId="7" borderId="2" xfId="1" applyNumberFormat="1" applyFont="1" applyFill="1" applyBorder="1" applyAlignment="1">
      <alignment horizontal="center" vertical="center" wrapText="1"/>
    </xf>
    <xf numFmtId="0" fontId="16" fillId="7" borderId="16" xfId="1" applyNumberFormat="1" applyFont="1" applyFill="1" applyBorder="1" applyAlignment="1">
      <alignment horizontal="center" vertical="center" wrapText="1"/>
    </xf>
    <xf numFmtId="0" fontId="16" fillId="7" borderId="3" xfId="1" applyNumberFormat="1" applyFont="1" applyFill="1" applyBorder="1" applyAlignment="1">
      <alignment horizontal="center" vertical="center" wrapText="1"/>
    </xf>
    <xf numFmtId="0" fontId="15" fillId="0" borderId="15" xfId="1" applyFont="1" applyBorder="1" applyAlignment="1">
      <alignment horizontal="left" wrapText="1"/>
    </xf>
    <xf numFmtId="0" fontId="15" fillId="0" borderId="14" xfId="1" applyFont="1" applyBorder="1" applyAlignment="1">
      <alignment horizontal="left" wrapText="1"/>
    </xf>
    <xf numFmtId="0" fontId="39" fillId="0" borderId="0" xfId="0" applyFont="1" applyAlignment="1">
      <alignment horizontal="left"/>
    </xf>
    <xf numFmtId="16" fontId="21" fillId="0" borderId="6" xfId="1" applyNumberFormat="1" applyFont="1" applyBorder="1" applyAlignment="1">
      <alignment horizontal="center"/>
    </xf>
    <xf numFmtId="16" fontId="21" fillId="0" borderId="45" xfId="1" applyNumberFormat="1" applyFont="1" applyBorder="1" applyAlignment="1">
      <alignment horizontal="center"/>
    </xf>
    <xf numFmtId="16" fontId="21" fillId="0" borderId="7" xfId="1" applyNumberFormat="1" applyFont="1" applyBorder="1" applyAlignment="1">
      <alignment horizontal="center"/>
    </xf>
    <xf numFmtId="16" fontId="22" fillId="0" borderId="6" xfId="1" applyNumberFormat="1" applyFont="1" applyBorder="1" applyAlignment="1">
      <alignment horizontal="center"/>
    </xf>
    <xf numFmtId="16" fontId="22" fillId="0" borderId="45" xfId="1" applyNumberFormat="1" applyFont="1" applyBorder="1" applyAlignment="1">
      <alignment horizontal="center"/>
    </xf>
    <xf numFmtId="16" fontId="22" fillId="0" borderId="7" xfId="1" applyNumberFormat="1" applyFont="1" applyBorder="1" applyAlignment="1">
      <alignment horizontal="center"/>
    </xf>
    <xf numFmtId="14" fontId="14" fillId="2" borderId="6" xfId="1" applyNumberFormat="1" applyFont="1" applyFill="1" applyBorder="1" applyAlignment="1">
      <alignment horizontal="center"/>
    </xf>
    <xf numFmtId="14" fontId="14" fillId="2" borderId="7" xfId="1" applyNumberFormat="1" applyFont="1" applyFill="1" applyBorder="1" applyAlignment="1">
      <alignment horizontal="center"/>
    </xf>
    <xf numFmtId="0" fontId="14" fillId="2" borderId="6" xfId="1" applyFont="1" applyFill="1" applyBorder="1" applyAlignment="1">
      <alignment horizontal="center"/>
    </xf>
    <xf numFmtId="0" fontId="14" fillId="2" borderId="7" xfId="1" applyFont="1" applyFill="1" applyBorder="1" applyAlignment="1">
      <alignment horizontal="center"/>
    </xf>
    <xf numFmtId="0" fontId="39" fillId="0" borderId="0" xfId="1" applyFont="1" applyBorder="1" applyAlignment="1">
      <alignment horizontal="left"/>
    </xf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14" fontId="26" fillId="0" borderId="0" xfId="0" applyNumberFormat="1" applyFont="1" applyAlignment="1">
      <alignment horizontal="center"/>
    </xf>
  </cellXfs>
  <cellStyles count="6">
    <cellStyle name="Followed Hyperlink" xfId="5" builtinId="9" hidden="1"/>
    <cellStyle name="Hyperlink" xfId="4" builtinId="8" hidden="1"/>
    <cellStyle name="Normal" xfId="0" builtinId="0"/>
    <cellStyle name="Normal 2" xfId="1" xr:uid="{00000000-0005-0000-0000-000003000000}"/>
    <cellStyle name="Normal 3" xfId="2" xr:uid="{00000000-0005-0000-0000-000004000000}"/>
    <cellStyle name="Percent 2" xfId="3" xr:uid="{00000000-0005-0000-0000-000005000000}"/>
  </cellStyles>
  <dxfs count="97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2"/>
  <sheetViews>
    <sheetView showGridLines="0" workbookViewId="0">
      <selection activeCell="A22" sqref="A22"/>
    </sheetView>
  </sheetViews>
  <sheetFormatPr baseColWidth="10" defaultColWidth="8.83203125" defaultRowHeight="21"/>
  <cols>
    <col min="1" max="1" width="49" style="1" bestFit="1" customWidth="1"/>
    <col min="2" max="2" width="43.1640625" style="1" customWidth="1"/>
    <col min="3" max="16384" width="8.83203125" style="1"/>
  </cols>
  <sheetData>
    <row r="1" spans="1:2">
      <c r="A1" s="103" t="s">
        <v>29</v>
      </c>
    </row>
    <row r="2" spans="1:2">
      <c r="A2" s="9" t="s">
        <v>34</v>
      </c>
    </row>
    <row r="3" spans="1:2">
      <c r="A3" s="9" t="s">
        <v>37</v>
      </c>
    </row>
    <row r="4" spans="1:2">
      <c r="A4" s="9" t="s">
        <v>35</v>
      </c>
    </row>
    <row r="5" spans="1:2" ht="22" thickBot="1"/>
    <row r="6" spans="1:2" ht="22" thickBot="1">
      <c r="A6" s="103" t="s">
        <v>0</v>
      </c>
      <c r="B6" s="118"/>
    </row>
    <row r="8" spans="1:2">
      <c r="A8" s="1" t="s">
        <v>38</v>
      </c>
    </row>
    <row r="9" spans="1:2" ht="22" thickBot="1"/>
    <row r="10" spans="1:2" ht="22" thickBot="1">
      <c r="A10" s="3" t="s">
        <v>2</v>
      </c>
      <c r="B10" s="2" t="s">
        <v>3</v>
      </c>
    </row>
    <row r="11" spans="1:2">
      <c r="A11" s="6"/>
      <c r="B11" s="4"/>
    </row>
    <row r="12" spans="1:2">
      <c r="A12" s="6"/>
      <c r="B12" s="5"/>
    </row>
    <row r="13" spans="1:2">
      <c r="A13" s="6"/>
      <c r="B13" s="5"/>
    </row>
    <row r="14" spans="1:2">
      <c r="A14" s="6"/>
      <c r="B14" s="5"/>
    </row>
    <row r="15" spans="1:2">
      <c r="A15" s="6"/>
      <c r="B15" s="5"/>
    </row>
    <row r="16" spans="1:2">
      <c r="A16" s="6"/>
      <c r="B16" s="5"/>
    </row>
    <row r="17" spans="1:2">
      <c r="A17" s="6"/>
      <c r="B17" s="5"/>
    </row>
    <row r="18" spans="1:2">
      <c r="A18" s="6"/>
      <c r="B18" s="5"/>
    </row>
    <row r="19" spans="1:2">
      <c r="A19" s="6"/>
      <c r="B19" s="5"/>
    </row>
    <row r="20" spans="1:2">
      <c r="A20" s="6"/>
      <c r="B20" s="5"/>
    </row>
    <row r="21" spans="1:2">
      <c r="A21" s="6"/>
      <c r="B21" s="5"/>
    </row>
    <row r="22" spans="1:2" ht="22" thickBot="1">
      <c r="A22" s="8"/>
      <c r="B22" s="7"/>
    </row>
  </sheetData>
  <protectedRanges>
    <protectedRange sqref="B6" name="Input Cells"/>
    <protectedRange sqref="A22:B22" name="Input Cells_1"/>
    <protectedRange sqref="A11:B21" name="Input Cells_1_1"/>
  </protectedRanges>
  <sortState ref="A14:A22">
    <sortCondition ref="A13"/>
  </sortState>
  <conditionalFormatting sqref="A22">
    <cfRule type="duplicateValues" dxfId="96" priority="3"/>
  </conditionalFormatting>
  <conditionalFormatting sqref="B22">
    <cfRule type="duplicateValues" dxfId="95" priority="4"/>
  </conditionalFormatting>
  <conditionalFormatting sqref="A11:A21">
    <cfRule type="duplicateValues" dxfId="94" priority="1"/>
  </conditionalFormatting>
  <conditionalFormatting sqref="B11:B21">
    <cfRule type="duplicateValues" dxfId="93" priority="2"/>
  </conditionalFormatting>
  <dataValidations count="1">
    <dataValidation type="whole" allowBlank="1" showInputMessage="1" showErrorMessage="1" sqref="B11:B22" xr:uid="{174507F2-68AB-3249-AEF0-C3B86018649B}">
      <formula1>1</formula1>
      <formula2>99</formula2>
    </dataValidation>
  </dataValidations>
  <pageMargins left="0.7" right="0.7" top="0.75" bottom="0.75" header="0.3" footer="0.3"/>
  <pageSetup orientation="portrait" verticalDpi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1040017"/>
  <sheetViews>
    <sheetView showGridLines="0" tabSelected="1" zoomScale="54" zoomScaleNormal="54" zoomScalePageLayoutView="50" workbookViewId="0">
      <selection activeCell="M30" sqref="M30"/>
    </sheetView>
  </sheetViews>
  <sheetFormatPr baseColWidth="10" defaultColWidth="8.83203125" defaultRowHeight="16"/>
  <cols>
    <col min="1" max="1" width="8.83203125" style="10"/>
    <col min="2" max="2" width="57.33203125" style="10" bestFit="1" customWidth="1"/>
    <col min="3" max="3" width="27.33203125" style="10" customWidth="1"/>
    <col min="4" max="8" width="27" style="10" customWidth="1"/>
    <col min="9" max="10" width="4.33203125" style="10" customWidth="1"/>
    <col min="11" max="17" width="13.33203125" style="10" customWidth="1"/>
    <col min="18" max="23" width="14.5" style="10" customWidth="1"/>
    <col min="24" max="24" width="6.33203125" style="10" customWidth="1"/>
    <col min="25" max="25" width="9.5" style="10" customWidth="1"/>
    <col min="26" max="26" width="3.83203125" style="10" customWidth="1"/>
    <col min="27" max="35" width="9.1640625" style="10" customWidth="1"/>
    <col min="36" max="39" width="10.83203125" style="10" customWidth="1"/>
    <col min="40" max="16384" width="8.83203125" style="10"/>
  </cols>
  <sheetData>
    <row r="1" spans="1:41" s="121" customFormat="1" ht="50" customHeight="1">
      <c r="B1" s="123" t="s">
        <v>40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</row>
    <row r="2" spans="1:41" ht="50" customHeight="1">
      <c r="B2" s="181" t="s">
        <v>41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</row>
    <row r="3" spans="1:41" ht="50" customHeight="1">
      <c r="B3" s="170" t="s">
        <v>42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X3" s="11"/>
      <c r="Y3" s="11"/>
      <c r="Z3" s="11"/>
    </row>
    <row r="4" spans="1:41" s="12" customFormat="1" ht="50" customHeight="1">
      <c r="B4" s="181" t="s">
        <v>48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</row>
    <row r="5" spans="1:41" ht="50" customHeight="1">
      <c r="B5" s="181" t="s">
        <v>43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X5" s="11"/>
      <c r="Y5" s="11"/>
    </row>
    <row r="6" spans="1:41" ht="50" customHeight="1">
      <c r="B6" s="170" t="s">
        <v>44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X6" s="11"/>
      <c r="Y6" s="11"/>
    </row>
    <row r="7" spans="1:41" ht="50" customHeight="1">
      <c r="B7" s="170" t="s">
        <v>45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X7" s="11"/>
      <c r="Y7" s="11"/>
    </row>
    <row r="8" spans="1:41" ht="50" customHeight="1" thickBot="1"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X8" s="11"/>
      <c r="Y8" s="11"/>
    </row>
    <row r="9" spans="1:41" ht="38" thickBot="1">
      <c r="B9" s="135" t="s">
        <v>49</v>
      </c>
      <c r="C9" s="177"/>
      <c r="D9" s="178"/>
      <c r="X9" s="11"/>
      <c r="Y9" s="11"/>
    </row>
    <row r="10" spans="1:41" ht="17" thickBot="1">
      <c r="C10" s="136"/>
      <c r="D10" s="136"/>
      <c r="X10" s="11"/>
      <c r="Y10" s="11"/>
    </row>
    <row r="11" spans="1:41" ht="38" thickBot="1">
      <c r="B11" s="135" t="s">
        <v>50</v>
      </c>
      <c r="C11" s="179"/>
      <c r="D11" s="180"/>
      <c r="X11" s="11"/>
      <c r="Y11" s="11"/>
    </row>
    <row r="12" spans="1:41" ht="38" thickBot="1">
      <c r="B12" s="26"/>
      <c r="X12" s="11"/>
      <c r="Y12" s="11"/>
    </row>
    <row r="13" spans="1:41" ht="31" customHeight="1" thickBot="1">
      <c r="C13" s="21"/>
      <c r="D13" s="174" t="s">
        <v>32</v>
      </c>
      <c r="E13" s="175"/>
      <c r="F13" s="175"/>
      <c r="G13" s="175"/>
      <c r="H13" s="176"/>
      <c r="I13" s="44"/>
      <c r="J13" s="62"/>
      <c r="K13" s="171" t="s">
        <v>31</v>
      </c>
      <c r="L13" s="172"/>
      <c r="M13" s="172"/>
      <c r="N13" s="172"/>
      <c r="O13" s="172"/>
      <c r="P13" s="172"/>
      <c r="Q13" s="172"/>
      <c r="R13" s="172"/>
      <c r="S13" s="172"/>
      <c r="T13" s="173"/>
      <c r="X13" s="44"/>
      <c r="Y13" s="165" t="s">
        <v>53</v>
      </c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7"/>
    </row>
    <row r="14" spans="1:41" ht="114" thickBot="1">
      <c r="B14" s="35" t="s">
        <v>30</v>
      </c>
      <c r="C14" s="59"/>
      <c r="D14" s="132" t="s">
        <v>27</v>
      </c>
      <c r="E14" s="133" t="s">
        <v>26</v>
      </c>
      <c r="F14" s="134" t="s">
        <v>7</v>
      </c>
      <c r="G14" s="131" t="s">
        <v>25</v>
      </c>
      <c r="H14" s="127" t="s">
        <v>51</v>
      </c>
      <c r="I14" s="45"/>
      <c r="J14" s="61"/>
      <c r="K14" s="49" t="s">
        <v>22</v>
      </c>
      <c r="L14" s="50" t="s">
        <v>20</v>
      </c>
      <c r="M14" s="50" t="s">
        <v>18</v>
      </c>
      <c r="N14" s="50" t="s">
        <v>16</v>
      </c>
      <c r="O14" s="50" t="s">
        <v>14</v>
      </c>
      <c r="P14" s="50" t="s">
        <v>12</v>
      </c>
      <c r="Q14" s="50" t="s">
        <v>10</v>
      </c>
      <c r="R14" s="50" t="s">
        <v>46</v>
      </c>
      <c r="S14" s="50" t="s">
        <v>8</v>
      </c>
      <c r="T14" s="51"/>
      <c r="X14" s="45"/>
      <c r="Y14" s="157"/>
      <c r="Z14" s="142"/>
      <c r="AA14" s="144">
        <v>1</v>
      </c>
      <c r="AB14" s="144">
        <v>2</v>
      </c>
      <c r="AC14" s="144">
        <v>3</v>
      </c>
      <c r="AD14" s="144">
        <v>4</v>
      </c>
      <c r="AE14" s="144">
        <v>5</v>
      </c>
      <c r="AF14" s="144">
        <v>6</v>
      </c>
      <c r="AG14" s="143"/>
      <c r="AH14" s="144">
        <v>1</v>
      </c>
      <c r="AI14" s="144">
        <v>2</v>
      </c>
      <c r="AJ14" s="144">
        <v>3</v>
      </c>
      <c r="AK14" s="144">
        <v>4</v>
      </c>
      <c r="AL14" s="144">
        <v>5</v>
      </c>
      <c r="AM14" s="144">
        <v>6</v>
      </c>
      <c r="AN14" s="143"/>
      <c r="AO14" s="158"/>
    </row>
    <row r="15" spans="1:41" s="15" customFormat="1" ht="37">
      <c r="A15" s="64">
        <v>1</v>
      </c>
      <c r="B15" s="119"/>
      <c r="C15" s="60"/>
      <c r="D15" s="36" t="str">
        <f>IF(AG15=78,"",COUNTIF(AA15:AF15,"&lt; 7"))</f>
        <v/>
      </c>
      <c r="E15" s="125" t="str">
        <f>IF(AG15=78,"",COUNTIFS(AA15:AF15,"&lt; 11",AA15:AF15,"&gt; 6"))</f>
        <v/>
      </c>
      <c r="F15" s="38" t="str">
        <f t="shared" ref="F15:F25" si="0">IF(AG15=78,"",COUNTIFS(AA15:AF15,"12"))</f>
        <v/>
      </c>
      <c r="G15" s="54" t="str">
        <f t="shared" ref="G15:G26" si="1">IF(AG15=78,"",SUM(C15:F15))</f>
        <v/>
      </c>
      <c r="H15" s="128" t="str">
        <f>IF(L15=3,"XXX","")</f>
        <v/>
      </c>
      <c r="I15" s="14"/>
      <c r="J15" s="63"/>
      <c r="K15" s="52" t="str">
        <f t="shared" ref="K15:K26" si="2">IF(AG15=78,"",COUNTIFS(AA15:AF15,"1"))</f>
        <v/>
      </c>
      <c r="L15" s="38" t="str">
        <f>IF(AG15=78,"",COUNTIFS(AA15:AF15,"2"))</f>
        <v/>
      </c>
      <c r="M15" s="38" t="str">
        <f>IF(AG15=78,"",COUNTIFS(AA15:AF15,"3"))</f>
        <v/>
      </c>
      <c r="N15" s="38" t="str">
        <f t="shared" ref="N15:N26" si="3">IF(AG15=78,"",COUNTIFS(AA15:AF15,"4"))</f>
        <v/>
      </c>
      <c r="O15" s="38" t="str">
        <f t="shared" ref="O15:O26" si="4">IF(AG15=78,"",COUNTIFS(AA15:AF15,"5"))</f>
        <v/>
      </c>
      <c r="P15" s="38" t="str">
        <f t="shared" ref="P15:P26" si="5">IF(AG15=78,"",COUNTIFS(AA15:AF15,"6"))</f>
        <v/>
      </c>
      <c r="Q15" s="38" t="str">
        <f t="shared" ref="Q15:Q26" si="6">IF(AG15=78,"",COUNTIFS(AA15:AF15,"7"))</f>
        <v/>
      </c>
      <c r="R15" s="38" t="str">
        <f t="shared" ref="R15:R26" si="7">IF(AG15=78,"",COUNTIFS(AA15:AF15,"8"))</f>
        <v/>
      </c>
      <c r="S15" s="38" t="str">
        <f t="shared" ref="S15:S26" si="8">IF(AG15=78,"",COUNTIFS(AA15:AF15,"9"))</f>
        <v/>
      </c>
      <c r="T15" s="37"/>
      <c r="X15" s="14"/>
      <c r="Y15" s="157"/>
      <c r="Z15" s="145"/>
      <c r="AA15" s="146">
        <f t="shared" ref="AA15:AA26" si="9">IFERROR(VLOOKUP(B15,$C$30:$AB$42,26,FALSE),13)</f>
        <v>13</v>
      </c>
      <c r="AB15" s="147">
        <f t="shared" ref="AB15:AB26" si="10">IFERROR(VLOOKUP(B15,$D$30:$AB$42,25,FALSE),13)</f>
        <v>13</v>
      </c>
      <c r="AC15" s="147">
        <f t="shared" ref="AC15:AC26" si="11">IFERROR(VLOOKUP(B15,$E$30:$AB$42,24,FALSE),13)</f>
        <v>13</v>
      </c>
      <c r="AD15" s="147">
        <f t="shared" ref="AD15:AD26" si="12">IFERROR(VLOOKUP(B15,$F$30:$AB$42,23,FALSE),13)</f>
        <v>13</v>
      </c>
      <c r="AE15" s="147">
        <f t="shared" ref="AE15:AE26" si="13">IFERROR(VLOOKUP(B15,$G$30:$AB$42,22,FALSE),13)</f>
        <v>13</v>
      </c>
      <c r="AF15" s="148">
        <f t="shared" ref="AF15:AF26" si="14">IFERROR(VLOOKUP(B15,$H$30:$AB$42,21,FALSE),13)</f>
        <v>13</v>
      </c>
      <c r="AG15" s="149">
        <f>SUM(AA15:AF15)</f>
        <v>78</v>
      </c>
      <c r="AH15" s="146" t="str">
        <f>IF(AA15=13,"",VLOOKUP(AA15,$AH$30:$AI$40,2,FALSE))</f>
        <v/>
      </c>
      <c r="AI15" s="147" t="str">
        <f t="shared" ref="AI15:AI26" si="15">IF(AB15=13,"",VLOOKUP(AB15,$AH$30:$AI$40,2,FALSE))</f>
        <v/>
      </c>
      <c r="AJ15" s="147" t="str">
        <f t="shared" ref="AJ15:AJ26" si="16">IF(AC15=13,"",VLOOKUP(AC15,$AH$30:$AI$40,2,FALSE))</f>
        <v/>
      </c>
      <c r="AK15" s="147" t="str">
        <f t="shared" ref="AK15:AK26" si="17">IF(AD15=13,"",VLOOKUP(AD15,$AH$30:$AI$40,2,FALSE))</f>
        <v/>
      </c>
      <c r="AL15" s="147" t="str">
        <f t="shared" ref="AL15:AL26" si="18">IF(AE15=13,"",VLOOKUP(AE15,$AH$30:$AI$40,2,FALSE))</f>
        <v/>
      </c>
      <c r="AM15" s="148" t="str">
        <f t="shared" ref="AM15:AM26" si="19">IF(AF15=13,"",VLOOKUP(AF15,$AH$30:$AI$40,2,FALSE))</f>
        <v/>
      </c>
      <c r="AN15" s="145"/>
      <c r="AO15" s="159"/>
    </row>
    <row r="16" spans="1:41" s="15" customFormat="1" ht="37">
      <c r="A16" s="64">
        <v>2</v>
      </c>
      <c r="B16" s="119"/>
      <c r="C16" s="60"/>
      <c r="D16" s="39" t="str">
        <f t="shared" ref="D16:D26" si="20">IF(AG16=78,"",COUNTIF(AA16:AF16,"&lt; 7"))</f>
        <v/>
      </c>
      <c r="E16" s="46" t="str">
        <f t="shared" ref="E16:E26" si="21">IF(AG16=78,"",COUNTIFS(AA16:AF16,"&lt; 11",AA16:AF16,"&gt; 6"))</f>
        <v/>
      </c>
      <c r="F16" s="41" t="str">
        <f t="shared" si="0"/>
        <v/>
      </c>
      <c r="G16" s="55" t="str">
        <f t="shared" si="1"/>
        <v/>
      </c>
      <c r="H16" s="129" t="str">
        <f t="shared" ref="H16:H26" si="22">IF(L16=3,"XXX", "")</f>
        <v/>
      </c>
      <c r="I16" s="14"/>
      <c r="J16" s="18"/>
      <c r="K16" s="39" t="str">
        <f t="shared" si="2"/>
        <v/>
      </c>
      <c r="L16" s="46" t="str">
        <f t="shared" ref="L16:L26" si="23">IF(AG16=78,"",COUNTIFS(AA16:AF16,"2"))</f>
        <v/>
      </c>
      <c r="M16" s="46" t="str">
        <f t="shared" ref="M16:M26" si="24">IF(AG16=78,"",COUNTIFS(AA16:AF16,"3"))</f>
        <v/>
      </c>
      <c r="N16" s="46" t="str">
        <f t="shared" si="3"/>
        <v/>
      </c>
      <c r="O16" s="46" t="str">
        <f t="shared" si="4"/>
        <v/>
      </c>
      <c r="P16" s="46" t="str">
        <f t="shared" si="5"/>
        <v/>
      </c>
      <c r="Q16" s="46" t="str">
        <f t="shared" si="6"/>
        <v/>
      </c>
      <c r="R16" s="46" t="str">
        <f t="shared" si="7"/>
        <v/>
      </c>
      <c r="S16" s="46" t="str">
        <f t="shared" si="8"/>
        <v/>
      </c>
      <c r="T16" s="40"/>
      <c r="X16" s="14"/>
      <c r="Y16" s="157"/>
      <c r="Z16" s="145"/>
      <c r="AA16" s="150">
        <f t="shared" si="9"/>
        <v>13</v>
      </c>
      <c r="AB16" s="151">
        <f t="shared" si="10"/>
        <v>13</v>
      </c>
      <c r="AC16" s="151">
        <f t="shared" si="11"/>
        <v>13</v>
      </c>
      <c r="AD16" s="151">
        <f t="shared" si="12"/>
        <v>13</v>
      </c>
      <c r="AE16" s="151">
        <f t="shared" si="13"/>
        <v>13</v>
      </c>
      <c r="AF16" s="152">
        <f t="shared" si="14"/>
        <v>13</v>
      </c>
      <c r="AG16" s="149">
        <f t="shared" ref="AG16:AG26" si="25">SUM(AA16:AF16)</f>
        <v>78</v>
      </c>
      <c r="AH16" s="150" t="str">
        <f t="shared" ref="AH16:AH26" si="26">IF(AA16=13,"",VLOOKUP(AA16,$AH$30:$AI$40,2,FALSE))</f>
        <v/>
      </c>
      <c r="AI16" s="151" t="str">
        <f t="shared" si="15"/>
        <v/>
      </c>
      <c r="AJ16" s="151" t="str">
        <f t="shared" si="16"/>
        <v/>
      </c>
      <c r="AK16" s="151" t="str">
        <f t="shared" si="17"/>
        <v/>
      </c>
      <c r="AL16" s="151" t="str">
        <f t="shared" si="18"/>
        <v/>
      </c>
      <c r="AM16" s="152" t="str">
        <f t="shared" si="19"/>
        <v/>
      </c>
      <c r="AN16" s="145"/>
      <c r="AO16" s="159"/>
    </row>
    <row r="17" spans="1:41" s="15" customFormat="1" ht="37">
      <c r="A17" s="64">
        <v>3</v>
      </c>
      <c r="B17" s="119"/>
      <c r="C17" s="58"/>
      <c r="D17" s="39" t="str">
        <f t="shared" si="20"/>
        <v/>
      </c>
      <c r="E17" s="46" t="str">
        <f t="shared" si="21"/>
        <v/>
      </c>
      <c r="F17" s="41" t="str">
        <f t="shared" si="0"/>
        <v/>
      </c>
      <c r="G17" s="55" t="str">
        <f t="shared" si="1"/>
        <v/>
      </c>
      <c r="H17" s="129" t="str">
        <f t="shared" si="22"/>
        <v/>
      </c>
      <c r="I17" s="14"/>
      <c r="J17" s="18"/>
      <c r="K17" s="39" t="str">
        <f t="shared" si="2"/>
        <v/>
      </c>
      <c r="L17" s="46" t="str">
        <f t="shared" si="23"/>
        <v/>
      </c>
      <c r="M17" s="46" t="str">
        <f t="shared" si="24"/>
        <v/>
      </c>
      <c r="N17" s="46" t="str">
        <f t="shared" si="3"/>
        <v/>
      </c>
      <c r="O17" s="46" t="str">
        <f t="shared" si="4"/>
        <v/>
      </c>
      <c r="P17" s="46" t="str">
        <f t="shared" si="5"/>
        <v/>
      </c>
      <c r="Q17" s="46" t="str">
        <f t="shared" si="6"/>
        <v/>
      </c>
      <c r="R17" s="46" t="str">
        <f t="shared" si="7"/>
        <v/>
      </c>
      <c r="S17" s="46" t="str">
        <f t="shared" si="8"/>
        <v/>
      </c>
      <c r="T17" s="40"/>
      <c r="X17" s="14"/>
      <c r="Y17" s="157"/>
      <c r="Z17" s="145"/>
      <c r="AA17" s="150">
        <f t="shared" si="9"/>
        <v>13</v>
      </c>
      <c r="AB17" s="151">
        <f t="shared" si="10"/>
        <v>13</v>
      </c>
      <c r="AC17" s="151">
        <f t="shared" si="11"/>
        <v>13</v>
      </c>
      <c r="AD17" s="151">
        <f t="shared" si="12"/>
        <v>13</v>
      </c>
      <c r="AE17" s="151">
        <f t="shared" si="13"/>
        <v>13</v>
      </c>
      <c r="AF17" s="152">
        <f t="shared" si="14"/>
        <v>13</v>
      </c>
      <c r="AG17" s="149">
        <f t="shared" si="25"/>
        <v>78</v>
      </c>
      <c r="AH17" s="150" t="str">
        <f t="shared" si="26"/>
        <v/>
      </c>
      <c r="AI17" s="151" t="str">
        <f t="shared" si="15"/>
        <v/>
      </c>
      <c r="AJ17" s="151" t="str">
        <f t="shared" si="16"/>
        <v/>
      </c>
      <c r="AK17" s="151" t="str">
        <f t="shared" si="17"/>
        <v/>
      </c>
      <c r="AL17" s="151" t="str">
        <f t="shared" si="18"/>
        <v/>
      </c>
      <c r="AM17" s="152" t="str">
        <f t="shared" si="19"/>
        <v/>
      </c>
      <c r="AN17" s="145"/>
      <c r="AO17" s="159"/>
    </row>
    <row r="18" spans="1:41" s="15" customFormat="1" ht="37">
      <c r="A18" s="64">
        <v>4</v>
      </c>
      <c r="B18" s="119"/>
      <c r="C18" s="58"/>
      <c r="D18" s="39" t="str">
        <f t="shared" si="20"/>
        <v/>
      </c>
      <c r="E18" s="46" t="str">
        <f t="shared" si="21"/>
        <v/>
      </c>
      <c r="F18" s="41" t="str">
        <f t="shared" si="0"/>
        <v/>
      </c>
      <c r="G18" s="55" t="str">
        <f>IF(AG18=78,"",SUM(C18:F18))</f>
        <v/>
      </c>
      <c r="H18" s="129" t="str">
        <f t="shared" si="22"/>
        <v/>
      </c>
      <c r="I18" s="14"/>
      <c r="J18" s="18"/>
      <c r="K18" s="39" t="str">
        <f t="shared" si="2"/>
        <v/>
      </c>
      <c r="L18" s="46" t="str">
        <f>IF(AG18=78,"",COUNTIFS(AA18:AF18,"2"))</f>
        <v/>
      </c>
      <c r="M18" s="46" t="str">
        <f t="shared" si="24"/>
        <v/>
      </c>
      <c r="N18" s="46" t="str">
        <f t="shared" si="3"/>
        <v/>
      </c>
      <c r="O18" s="46" t="str">
        <f t="shared" si="4"/>
        <v/>
      </c>
      <c r="P18" s="46" t="str">
        <f t="shared" si="5"/>
        <v/>
      </c>
      <c r="Q18" s="46" t="str">
        <f t="shared" si="6"/>
        <v/>
      </c>
      <c r="R18" s="46" t="str">
        <f t="shared" si="7"/>
        <v/>
      </c>
      <c r="S18" s="46" t="str">
        <f t="shared" si="8"/>
        <v/>
      </c>
      <c r="T18" s="40"/>
      <c r="X18" s="14"/>
      <c r="Y18" s="157"/>
      <c r="Z18" s="145"/>
      <c r="AA18" s="150">
        <f t="shared" si="9"/>
        <v>13</v>
      </c>
      <c r="AB18" s="151">
        <f t="shared" si="10"/>
        <v>13</v>
      </c>
      <c r="AC18" s="151">
        <f t="shared" si="11"/>
        <v>13</v>
      </c>
      <c r="AD18" s="151">
        <f t="shared" si="12"/>
        <v>13</v>
      </c>
      <c r="AE18" s="151">
        <f t="shared" si="13"/>
        <v>13</v>
      </c>
      <c r="AF18" s="152">
        <f t="shared" si="14"/>
        <v>13</v>
      </c>
      <c r="AG18" s="149">
        <f t="shared" si="25"/>
        <v>78</v>
      </c>
      <c r="AH18" s="150" t="str">
        <f t="shared" si="26"/>
        <v/>
      </c>
      <c r="AI18" s="151" t="str">
        <f t="shared" si="15"/>
        <v/>
      </c>
      <c r="AJ18" s="151" t="str">
        <f t="shared" si="16"/>
        <v/>
      </c>
      <c r="AK18" s="151" t="str">
        <f t="shared" si="17"/>
        <v/>
      </c>
      <c r="AL18" s="151" t="str">
        <f t="shared" si="18"/>
        <v/>
      </c>
      <c r="AM18" s="152" t="str">
        <f t="shared" si="19"/>
        <v/>
      </c>
      <c r="AN18" s="145"/>
      <c r="AO18" s="159"/>
    </row>
    <row r="19" spans="1:41" s="15" customFormat="1" ht="37">
      <c r="A19" s="64">
        <v>5</v>
      </c>
      <c r="B19" s="119"/>
      <c r="C19" s="58"/>
      <c r="D19" s="39" t="str">
        <f t="shared" si="20"/>
        <v/>
      </c>
      <c r="E19" s="46" t="str">
        <f t="shared" si="21"/>
        <v/>
      </c>
      <c r="F19" s="41" t="str">
        <f t="shared" si="0"/>
        <v/>
      </c>
      <c r="G19" s="55" t="str">
        <f t="shared" si="1"/>
        <v/>
      </c>
      <c r="H19" s="129" t="str">
        <f t="shared" si="22"/>
        <v/>
      </c>
      <c r="I19" s="14"/>
      <c r="J19" s="18"/>
      <c r="K19" s="39" t="str">
        <f t="shared" si="2"/>
        <v/>
      </c>
      <c r="L19" s="46" t="str">
        <f>IF(AG19=78,"",COUNTIFS(AA19:AF19,"2"))</f>
        <v/>
      </c>
      <c r="M19" s="46" t="str">
        <f t="shared" si="24"/>
        <v/>
      </c>
      <c r="N19" s="46" t="str">
        <f t="shared" si="3"/>
        <v/>
      </c>
      <c r="O19" s="46" t="str">
        <f t="shared" si="4"/>
        <v/>
      </c>
      <c r="P19" s="46" t="str">
        <f t="shared" si="5"/>
        <v/>
      </c>
      <c r="Q19" s="46" t="str">
        <f t="shared" si="6"/>
        <v/>
      </c>
      <c r="R19" s="46" t="str">
        <f t="shared" si="7"/>
        <v/>
      </c>
      <c r="S19" s="46" t="str">
        <f t="shared" si="8"/>
        <v/>
      </c>
      <c r="T19" s="40"/>
      <c r="X19" s="14"/>
      <c r="Y19" s="157"/>
      <c r="Z19" s="145"/>
      <c r="AA19" s="150">
        <f t="shared" si="9"/>
        <v>13</v>
      </c>
      <c r="AB19" s="151">
        <f t="shared" si="10"/>
        <v>13</v>
      </c>
      <c r="AC19" s="151">
        <f t="shared" si="11"/>
        <v>13</v>
      </c>
      <c r="AD19" s="151">
        <f t="shared" si="12"/>
        <v>13</v>
      </c>
      <c r="AE19" s="151">
        <f t="shared" si="13"/>
        <v>13</v>
      </c>
      <c r="AF19" s="152">
        <f t="shared" si="14"/>
        <v>13</v>
      </c>
      <c r="AG19" s="149">
        <f t="shared" si="25"/>
        <v>78</v>
      </c>
      <c r="AH19" s="150" t="str">
        <f t="shared" si="26"/>
        <v/>
      </c>
      <c r="AI19" s="151" t="str">
        <f t="shared" si="15"/>
        <v/>
      </c>
      <c r="AJ19" s="151" t="str">
        <f t="shared" si="16"/>
        <v/>
      </c>
      <c r="AK19" s="151" t="str">
        <f t="shared" si="17"/>
        <v/>
      </c>
      <c r="AL19" s="151" t="str">
        <f t="shared" si="18"/>
        <v/>
      </c>
      <c r="AM19" s="152" t="str">
        <f t="shared" si="19"/>
        <v/>
      </c>
      <c r="AN19" s="145"/>
      <c r="AO19" s="159"/>
    </row>
    <row r="20" spans="1:41" s="15" customFormat="1" ht="37">
      <c r="A20" s="64">
        <v>6</v>
      </c>
      <c r="B20" s="119"/>
      <c r="C20" s="58"/>
      <c r="D20" s="39" t="str">
        <f t="shared" si="20"/>
        <v/>
      </c>
      <c r="E20" s="46" t="str">
        <f t="shared" si="21"/>
        <v/>
      </c>
      <c r="F20" s="41" t="str">
        <f t="shared" si="0"/>
        <v/>
      </c>
      <c r="G20" s="55" t="str">
        <f t="shared" si="1"/>
        <v/>
      </c>
      <c r="H20" s="129" t="str">
        <f t="shared" si="22"/>
        <v/>
      </c>
      <c r="I20" s="14"/>
      <c r="J20" s="18"/>
      <c r="K20" s="39" t="str">
        <f t="shared" si="2"/>
        <v/>
      </c>
      <c r="L20" s="46" t="str">
        <f>IF(AG20=78,"",COUNTIFS(AA20:AF20,"2"))</f>
        <v/>
      </c>
      <c r="M20" s="46" t="str">
        <f t="shared" si="24"/>
        <v/>
      </c>
      <c r="N20" s="46" t="str">
        <f t="shared" si="3"/>
        <v/>
      </c>
      <c r="O20" s="46" t="str">
        <f t="shared" si="4"/>
        <v/>
      </c>
      <c r="P20" s="46" t="str">
        <f t="shared" si="5"/>
        <v/>
      </c>
      <c r="Q20" s="46" t="str">
        <f t="shared" si="6"/>
        <v/>
      </c>
      <c r="R20" s="46" t="str">
        <f t="shared" si="7"/>
        <v/>
      </c>
      <c r="S20" s="46" t="str">
        <f t="shared" si="8"/>
        <v/>
      </c>
      <c r="T20" s="40"/>
      <c r="X20" s="14"/>
      <c r="Y20" s="157"/>
      <c r="Z20" s="145"/>
      <c r="AA20" s="150">
        <f t="shared" si="9"/>
        <v>13</v>
      </c>
      <c r="AB20" s="151">
        <f t="shared" si="10"/>
        <v>13</v>
      </c>
      <c r="AC20" s="151">
        <f t="shared" si="11"/>
        <v>13</v>
      </c>
      <c r="AD20" s="151">
        <f t="shared" si="12"/>
        <v>13</v>
      </c>
      <c r="AE20" s="151">
        <f t="shared" si="13"/>
        <v>13</v>
      </c>
      <c r="AF20" s="152">
        <f t="shared" si="14"/>
        <v>13</v>
      </c>
      <c r="AG20" s="149">
        <f t="shared" si="25"/>
        <v>78</v>
      </c>
      <c r="AH20" s="150" t="str">
        <f t="shared" si="26"/>
        <v/>
      </c>
      <c r="AI20" s="151" t="str">
        <f t="shared" si="15"/>
        <v/>
      </c>
      <c r="AJ20" s="151" t="str">
        <f t="shared" si="16"/>
        <v/>
      </c>
      <c r="AK20" s="151" t="str">
        <f t="shared" si="17"/>
        <v/>
      </c>
      <c r="AL20" s="151" t="str">
        <f t="shared" si="18"/>
        <v/>
      </c>
      <c r="AM20" s="152" t="str">
        <f t="shared" si="19"/>
        <v/>
      </c>
      <c r="AN20" s="145"/>
      <c r="AO20" s="159"/>
    </row>
    <row r="21" spans="1:41" s="15" customFormat="1" ht="37">
      <c r="A21" s="64">
        <v>7</v>
      </c>
      <c r="B21" s="119"/>
      <c r="C21" s="58"/>
      <c r="D21" s="39" t="str">
        <f t="shared" si="20"/>
        <v/>
      </c>
      <c r="E21" s="46" t="str">
        <f t="shared" si="21"/>
        <v/>
      </c>
      <c r="F21" s="41" t="str">
        <f t="shared" si="0"/>
        <v/>
      </c>
      <c r="G21" s="55" t="str">
        <f t="shared" si="1"/>
        <v/>
      </c>
      <c r="H21" s="129" t="str">
        <f t="shared" si="22"/>
        <v/>
      </c>
      <c r="I21" s="14"/>
      <c r="J21" s="18"/>
      <c r="K21" s="39" t="str">
        <f t="shared" si="2"/>
        <v/>
      </c>
      <c r="L21" s="46" t="str">
        <f t="shared" si="23"/>
        <v/>
      </c>
      <c r="M21" s="46" t="str">
        <f t="shared" si="24"/>
        <v/>
      </c>
      <c r="N21" s="46" t="str">
        <f t="shared" si="3"/>
        <v/>
      </c>
      <c r="O21" s="46" t="str">
        <f t="shared" si="4"/>
        <v/>
      </c>
      <c r="P21" s="46" t="str">
        <f t="shared" si="5"/>
        <v/>
      </c>
      <c r="Q21" s="46" t="str">
        <f t="shared" si="6"/>
        <v/>
      </c>
      <c r="R21" s="46" t="str">
        <f t="shared" si="7"/>
        <v/>
      </c>
      <c r="S21" s="46" t="str">
        <f t="shared" si="8"/>
        <v/>
      </c>
      <c r="T21" s="40"/>
      <c r="X21" s="14"/>
      <c r="Y21" s="160"/>
      <c r="Z21" s="145"/>
      <c r="AA21" s="150">
        <f t="shared" si="9"/>
        <v>13</v>
      </c>
      <c r="AB21" s="151">
        <f t="shared" si="10"/>
        <v>13</v>
      </c>
      <c r="AC21" s="151">
        <f t="shared" si="11"/>
        <v>13</v>
      </c>
      <c r="AD21" s="151">
        <f t="shared" si="12"/>
        <v>13</v>
      </c>
      <c r="AE21" s="151">
        <f t="shared" si="13"/>
        <v>13</v>
      </c>
      <c r="AF21" s="152">
        <f t="shared" si="14"/>
        <v>13</v>
      </c>
      <c r="AG21" s="149">
        <f t="shared" si="25"/>
        <v>78</v>
      </c>
      <c r="AH21" s="150" t="str">
        <f t="shared" si="26"/>
        <v/>
      </c>
      <c r="AI21" s="151" t="str">
        <f t="shared" si="15"/>
        <v/>
      </c>
      <c r="AJ21" s="151" t="str">
        <f t="shared" si="16"/>
        <v/>
      </c>
      <c r="AK21" s="151" t="str">
        <f t="shared" si="17"/>
        <v/>
      </c>
      <c r="AL21" s="151" t="str">
        <f t="shared" si="18"/>
        <v/>
      </c>
      <c r="AM21" s="152" t="str">
        <f t="shared" si="19"/>
        <v/>
      </c>
      <c r="AN21" s="145"/>
      <c r="AO21" s="159"/>
    </row>
    <row r="22" spans="1:41" s="15" customFormat="1" ht="37">
      <c r="A22" s="64">
        <v>8</v>
      </c>
      <c r="B22" s="119"/>
      <c r="C22" s="58"/>
      <c r="D22" s="39" t="str">
        <f t="shared" si="20"/>
        <v/>
      </c>
      <c r="E22" s="46" t="str">
        <f t="shared" si="21"/>
        <v/>
      </c>
      <c r="F22" s="41" t="str">
        <f t="shared" si="0"/>
        <v/>
      </c>
      <c r="G22" s="55" t="str">
        <f t="shared" si="1"/>
        <v/>
      </c>
      <c r="H22" s="129" t="str">
        <f t="shared" si="22"/>
        <v/>
      </c>
      <c r="I22" s="14"/>
      <c r="J22" s="18"/>
      <c r="K22" s="39" t="str">
        <f t="shared" si="2"/>
        <v/>
      </c>
      <c r="L22" s="46" t="str">
        <f t="shared" si="23"/>
        <v/>
      </c>
      <c r="M22" s="46" t="str">
        <f t="shared" si="24"/>
        <v/>
      </c>
      <c r="N22" s="46" t="str">
        <f t="shared" si="3"/>
        <v/>
      </c>
      <c r="O22" s="46" t="str">
        <f t="shared" si="4"/>
        <v/>
      </c>
      <c r="P22" s="46" t="str">
        <f t="shared" si="5"/>
        <v/>
      </c>
      <c r="Q22" s="46" t="str">
        <f t="shared" si="6"/>
        <v/>
      </c>
      <c r="R22" s="46" t="str">
        <f t="shared" si="7"/>
        <v/>
      </c>
      <c r="S22" s="46" t="str">
        <f t="shared" si="8"/>
        <v/>
      </c>
      <c r="T22" s="40"/>
      <c r="X22" s="14"/>
      <c r="Y22" s="160"/>
      <c r="Z22" s="145"/>
      <c r="AA22" s="150">
        <f t="shared" si="9"/>
        <v>13</v>
      </c>
      <c r="AB22" s="151">
        <f t="shared" si="10"/>
        <v>13</v>
      </c>
      <c r="AC22" s="151">
        <f t="shared" si="11"/>
        <v>13</v>
      </c>
      <c r="AD22" s="151">
        <f t="shared" si="12"/>
        <v>13</v>
      </c>
      <c r="AE22" s="151">
        <f t="shared" si="13"/>
        <v>13</v>
      </c>
      <c r="AF22" s="152">
        <f t="shared" si="14"/>
        <v>13</v>
      </c>
      <c r="AG22" s="149">
        <f t="shared" si="25"/>
        <v>78</v>
      </c>
      <c r="AH22" s="150" t="str">
        <f t="shared" si="26"/>
        <v/>
      </c>
      <c r="AI22" s="151" t="str">
        <f t="shared" si="15"/>
        <v/>
      </c>
      <c r="AJ22" s="151" t="str">
        <f t="shared" si="16"/>
        <v/>
      </c>
      <c r="AK22" s="151" t="str">
        <f t="shared" si="17"/>
        <v/>
      </c>
      <c r="AL22" s="151" t="str">
        <f t="shared" si="18"/>
        <v/>
      </c>
      <c r="AM22" s="152" t="str">
        <f t="shared" si="19"/>
        <v/>
      </c>
      <c r="AN22" s="145"/>
      <c r="AO22" s="159"/>
    </row>
    <row r="23" spans="1:41" s="15" customFormat="1" ht="37">
      <c r="A23" s="64">
        <v>9</v>
      </c>
      <c r="B23" s="119"/>
      <c r="C23" s="58"/>
      <c r="D23" s="39" t="str">
        <f t="shared" si="20"/>
        <v/>
      </c>
      <c r="E23" s="46" t="str">
        <f t="shared" si="21"/>
        <v/>
      </c>
      <c r="F23" s="41" t="str">
        <f t="shared" si="0"/>
        <v/>
      </c>
      <c r="G23" s="55" t="str">
        <f t="shared" si="1"/>
        <v/>
      </c>
      <c r="H23" s="129" t="str">
        <f t="shared" si="22"/>
        <v/>
      </c>
      <c r="I23" s="14"/>
      <c r="J23" s="18"/>
      <c r="K23" s="39" t="str">
        <f t="shared" si="2"/>
        <v/>
      </c>
      <c r="L23" s="46" t="str">
        <f t="shared" si="23"/>
        <v/>
      </c>
      <c r="M23" s="46" t="str">
        <f t="shared" si="24"/>
        <v/>
      </c>
      <c r="N23" s="46" t="str">
        <f t="shared" si="3"/>
        <v/>
      </c>
      <c r="O23" s="46" t="str">
        <f t="shared" si="4"/>
        <v/>
      </c>
      <c r="P23" s="46" t="str">
        <f t="shared" si="5"/>
        <v/>
      </c>
      <c r="Q23" s="46" t="str">
        <f t="shared" si="6"/>
        <v/>
      </c>
      <c r="R23" s="46" t="str">
        <f t="shared" si="7"/>
        <v/>
      </c>
      <c r="S23" s="46" t="str">
        <f t="shared" si="8"/>
        <v/>
      </c>
      <c r="T23" s="40"/>
      <c r="X23" s="14"/>
      <c r="Y23" s="160"/>
      <c r="Z23" s="145"/>
      <c r="AA23" s="150">
        <f t="shared" si="9"/>
        <v>13</v>
      </c>
      <c r="AB23" s="151">
        <f t="shared" si="10"/>
        <v>13</v>
      </c>
      <c r="AC23" s="151">
        <f t="shared" si="11"/>
        <v>13</v>
      </c>
      <c r="AD23" s="151">
        <f t="shared" si="12"/>
        <v>13</v>
      </c>
      <c r="AE23" s="151">
        <f t="shared" si="13"/>
        <v>13</v>
      </c>
      <c r="AF23" s="152">
        <f t="shared" si="14"/>
        <v>13</v>
      </c>
      <c r="AG23" s="149">
        <f t="shared" si="25"/>
        <v>78</v>
      </c>
      <c r="AH23" s="150" t="str">
        <f t="shared" si="26"/>
        <v/>
      </c>
      <c r="AI23" s="151" t="str">
        <f t="shared" si="15"/>
        <v/>
      </c>
      <c r="AJ23" s="151" t="str">
        <f t="shared" si="16"/>
        <v/>
      </c>
      <c r="AK23" s="151" t="str">
        <f t="shared" si="17"/>
        <v/>
      </c>
      <c r="AL23" s="151" t="str">
        <f t="shared" si="18"/>
        <v/>
      </c>
      <c r="AM23" s="152" t="str">
        <f t="shared" si="19"/>
        <v/>
      </c>
      <c r="AN23" s="145"/>
      <c r="AO23" s="159"/>
    </row>
    <row r="24" spans="1:41" s="15" customFormat="1" ht="37">
      <c r="A24" s="64">
        <v>10</v>
      </c>
      <c r="B24" s="119"/>
      <c r="C24" s="58"/>
      <c r="D24" s="39" t="str">
        <f t="shared" si="20"/>
        <v/>
      </c>
      <c r="E24" s="46" t="str">
        <f t="shared" si="21"/>
        <v/>
      </c>
      <c r="F24" s="41" t="str">
        <f t="shared" si="0"/>
        <v/>
      </c>
      <c r="G24" s="55" t="str">
        <f t="shared" si="1"/>
        <v/>
      </c>
      <c r="H24" s="129" t="str">
        <f t="shared" si="22"/>
        <v/>
      </c>
      <c r="I24" s="14"/>
      <c r="J24" s="18"/>
      <c r="K24" s="39" t="str">
        <f t="shared" si="2"/>
        <v/>
      </c>
      <c r="L24" s="46" t="str">
        <f t="shared" si="23"/>
        <v/>
      </c>
      <c r="M24" s="46" t="str">
        <f t="shared" si="24"/>
        <v/>
      </c>
      <c r="N24" s="46" t="str">
        <f t="shared" si="3"/>
        <v/>
      </c>
      <c r="O24" s="46" t="str">
        <f t="shared" si="4"/>
        <v/>
      </c>
      <c r="P24" s="46" t="str">
        <f t="shared" si="5"/>
        <v/>
      </c>
      <c r="Q24" s="46" t="str">
        <f t="shared" si="6"/>
        <v/>
      </c>
      <c r="R24" s="46" t="str">
        <f t="shared" si="7"/>
        <v/>
      </c>
      <c r="S24" s="46" t="str">
        <f t="shared" si="8"/>
        <v/>
      </c>
      <c r="T24" s="40"/>
      <c r="X24" s="14"/>
      <c r="Y24" s="160"/>
      <c r="Z24" s="145"/>
      <c r="AA24" s="150">
        <f t="shared" si="9"/>
        <v>13</v>
      </c>
      <c r="AB24" s="151">
        <f t="shared" si="10"/>
        <v>13</v>
      </c>
      <c r="AC24" s="151">
        <f t="shared" si="11"/>
        <v>13</v>
      </c>
      <c r="AD24" s="151">
        <f t="shared" si="12"/>
        <v>13</v>
      </c>
      <c r="AE24" s="151">
        <f t="shared" si="13"/>
        <v>13</v>
      </c>
      <c r="AF24" s="152">
        <f t="shared" si="14"/>
        <v>13</v>
      </c>
      <c r="AG24" s="149">
        <f t="shared" si="25"/>
        <v>78</v>
      </c>
      <c r="AH24" s="150" t="str">
        <f t="shared" si="26"/>
        <v/>
      </c>
      <c r="AI24" s="151" t="str">
        <f t="shared" si="15"/>
        <v/>
      </c>
      <c r="AJ24" s="151" t="str">
        <f t="shared" si="16"/>
        <v/>
      </c>
      <c r="AK24" s="151" t="str">
        <f t="shared" si="17"/>
        <v/>
      </c>
      <c r="AL24" s="151" t="str">
        <f t="shared" si="18"/>
        <v/>
      </c>
      <c r="AM24" s="152" t="str">
        <f t="shared" si="19"/>
        <v/>
      </c>
      <c r="AN24" s="145"/>
      <c r="AO24" s="159"/>
    </row>
    <row r="25" spans="1:41" s="15" customFormat="1" ht="37">
      <c r="A25" s="64">
        <v>11</v>
      </c>
      <c r="B25" s="119"/>
      <c r="C25" s="58"/>
      <c r="D25" s="39" t="str">
        <f t="shared" si="20"/>
        <v/>
      </c>
      <c r="E25" s="124" t="str">
        <f t="shared" si="21"/>
        <v/>
      </c>
      <c r="F25" s="41" t="str">
        <f t="shared" si="0"/>
        <v/>
      </c>
      <c r="G25" s="55" t="str">
        <f t="shared" si="1"/>
        <v/>
      </c>
      <c r="H25" s="129" t="str">
        <f t="shared" si="22"/>
        <v/>
      </c>
      <c r="I25" s="14"/>
      <c r="J25" s="18"/>
      <c r="K25" s="39" t="str">
        <f t="shared" si="2"/>
        <v/>
      </c>
      <c r="L25" s="46" t="str">
        <f t="shared" si="23"/>
        <v/>
      </c>
      <c r="M25" s="46" t="str">
        <f t="shared" si="24"/>
        <v/>
      </c>
      <c r="N25" s="46" t="str">
        <f t="shared" si="3"/>
        <v/>
      </c>
      <c r="O25" s="46" t="str">
        <f t="shared" si="4"/>
        <v/>
      </c>
      <c r="P25" s="46" t="str">
        <f t="shared" si="5"/>
        <v/>
      </c>
      <c r="Q25" s="46" t="str">
        <f t="shared" si="6"/>
        <v/>
      </c>
      <c r="R25" s="46" t="str">
        <f t="shared" si="7"/>
        <v/>
      </c>
      <c r="S25" s="46" t="str">
        <f t="shared" si="8"/>
        <v/>
      </c>
      <c r="T25" s="40"/>
      <c r="X25" s="14"/>
      <c r="Y25" s="160"/>
      <c r="Z25" s="145"/>
      <c r="AA25" s="150">
        <f t="shared" si="9"/>
        <v>13</v>
      </c>
      <c r="AB25" s="151">
        <f t="shared" si="10"/>
        <v>13</v>
      </c>
      <c r="AC25" s="151">
        <f t="shared" si="11"/>
        <v>13</v>
      </c>
      <c r="AD25" s="151">
        <f t="shared" si="12"/>
        <v>13</v>
      </c>
      <c r="AE25" s="151">
        <f t="shared" si="13"/>
        <v>13</v>
      </c>
      <c r="AF25" s="152">
        <f t="shared" si="14"/>
        <v>13</v>
      </c>
      <c r="AG25" s="149">
        <f t="shared" si="25"/>
        <v>78</v>
      </c>
      <c r="AH25" s="150" t="str">
        <f t="shared" si="26"/>
        <v/>
      </c>
      <c r="AI25" s="151" t="str">
        <f t="shared" si="15"/>
        <v/>
      </c>
      <c r="AJ25" s="151" t="str">
        <f t="shared" si="16"/>
        <v/>
      </c>
      <c r="AK25" s="151" t="str">
        <f t="shared" si="17"/>
        <v/>
      </c>
      <c r="AL25" s="151" t="str">
        <f t="shared" si="18"/>
        <v/>
      </c>
      <c r="AM25" s="152" t="str">
        <f t="shared" si="19"/>
        <v/>
      </c>
      <c r="AN25" s="145"/>
      <c r="AO25" s="159"/>
    </row>
    <row r="26" spans="1:41" s="15" customFormat="1" ht="38" thickBot="1">
      <c r="A26" s="64">
        <v>12</v>
      </c>
      <c r="B26" s="120"/>
      <c r="C26" s="58"/>
      <c r="D26" s="42" t="str">
        <f t="shared" si="20"/>
        <v/>
      </c>
      <c r="E26" s="53" t="str">
        <f t="shared" si="21"/>
        <v/>
      </c>
      <c r="F26" s="56" t="str">
        <f t="shared" ref="F26" si="27">IF(AG26=78,"",COUNTIFS(Z26:AE26,"12"))</f>
        <v/>
      </c>
      <c r="G26" s="57" t="str">
        <f t="shared" si="1"/>
        <v/>
      </c>
      <c r="H26" s="130" t="str">
        <f t="shared" si="22"/>
        <v/>
      </c>
      <c r="I26" s="14"/>
      <c r="J26" s="18"/>
      <c r="K26" s="42" t="str">
        <f t="shared" si="2"/>
        <v/>
      </c>
      <c r="L26" s="53" t="str">
        <f t="shared" si="23"/>
        <v/>
      </c>
      <c r="M26" s="53" t="str">
        <f t="shared" si="24"/>
        <v/>
      </c>
      <c r="N26" s="53" t="str">
        <f t="shared" si="3"/>
        <v/>
      </c>
      <c r="O26" s="53" t="str">
        <f t="shared" si="4"/>
        <v/>
      </c>
      <c r="P26" s="53" t="str">
        <f t="shared" si="5"/>
        <v/>
      </c>
      <c r="Q26" s="53" t="str">
        <f t="shared" si="6"/>
        <v/>
      </c>
      <c r="R26" s="53" t="str">
        <f t="shared" si="7"/>
        <v/>
      </c>
      <c r="S26" s="53" t="str">
        <f t="shared" si="8"/>
        <v/>
      </c>
      <c r="T26" s="43"/>
      <c r="X26" s="14"/>
      <c r="Y26" s="160"/>
      <c r="Z26" s="145"/>
      <c r="AA26" s="153">
        <f t="shared" si="9"/>
        <v>13</v>
      </c>
      <c r="AB26" s="154">
        <f t="shared" si="10"/>
        <v>13</v>
      </c>
      <c r="AC26" s="154">
        <f t="shared" si="11"/>
        <v>13</v>
      </c>
      <c r="AD26" s="154">
        <f t="shared" si="12"/>
        <v>13</v>
      </c>
      <c r="AE26" s="154">
        <f t="shared" si="13"/>
        <v>13</v>
      </c>
      <c r="AF26" s="155">
        <f t="shared" si="14"/>
        <v>13</v>
      </c>
      <c r="AG26" s="149">
        <f t="shared" si="25"/>
        <v>78</v>
      </c>
      <c r="AH26" s="153" t="str">
        <f t="shared" si="26"/>
        <v/>
      </c>
      <c r="AI26" s="154" t="str">
        <f t="shared" si="15"/>
        <v/>
      </c>
      <c r="AJ26" s="154" t="str">
        <f t="shared" si="16"/>
        <v/>
      </c>
      <c r="AK26" s="154" t="str">
        <f t="shared" si="17"/>
        <v/>
      </c>
      <c r="AL26" s="154" t="str">
        <f t="shared" si="18"/>
        <v/>
      </c>
      <c r="AM26" s="155" t="str">
        <f t="shared" si="19"/>
        <v/>
      </c>
      <c r="AN26" s="145"/>
      <c r="AO26" s="159"/>
    </row>
    <row r="27" spans="1:41" s="19" customFormat="1" ht="37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Y27" s="160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59"/>
    </row>
    <row r="28" spans="1:41" s="19" customFormat="1" ht="37">
      <c r="B28" s="65" t="s">
        <v>33</v>
      </c>
      <c r="D28" s="65"/>
      <c r="E28" s="65"/>
      <c r="F28" s="65"/>
      <c r="G28" s="65"/>
      <c r="H28" s="65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Y28" s="160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59"/>
    </row>
    <row r="29" spans="1:41" ht="38" thickBot="1">
      <c r="B29" s="20"/>
      <c r="C29" s="20">
        <v>1</v>
      </c>
      <c r="D29" s="20">
        <v>2</v>
      </c>
      <c r="E29" s="20">
        <v>3</v>
      </c>
      <c r="F29" s="20">
        <v>4</v>
      </c>
      <c r="G29" s="20">
        <v>5</v>
      </c>
      <c r="H29" s="20">
        <v>6</v>
      </c>
      <c r="I29" s="13"/>
      <c r="J29" s="13"/>
      <c r="K29" s="13"/>
      <c r="Y29" s="161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58"/>
    </row>
    <row r="30" spans="1:41" ht="50" customHeight="1">
      <c r="B30" s="24" t="s">
        <v>23</v>
      </c>
      <c r="C30" s="27"/>
      <c r="D30" s="27"/>
      <c r="E30" s="27"/>
      <c r="F30" s="27"/>
      <c r="G30" s="27"/>
      <c r="H30" s="28"/>
      <c r="I30" s="48"/>
      <c r="J30" s="48"/>
      <c r="K30" s="48"/>
      <c r="M30" s="13"/>
      <c r="N30" s="65"/>
      <c r="R30" s="65"/>
      <c r="Y30" s="161"/>
      <c r="Z30" s="143"/>
      <c r="AA30" s="143"/>
      <c r="AB30" s="156">
        <v>1</v>
      </c>
      <c r="AC30" s="156" t="s">
        <v>22</v>
      </c>
      <c r="AD30" s="143"/>
      <c r="AE30" s="143"/>
      <c r="AF30" s="143"/>
      <c r="AG30" s="143"/>
      <c r="AH30" s="156">
        <v>1</v>
      </c>
      <c r="AI30" s="156" t="s">
        <v>22</v>
      </c>
      <c r="AJ30" s="143"/>
      <c r="AK30" s="143"/>
      <c r="AL30" s="143"/>
      <c r="AM30" s="143"/>
      <c r="AN30" s="143"/>
      <c r="AO30" s="158"/>
    </row>
    <row r="31" spans="1:41" ht="50" customHeight="1">
      <c r="B31" s="25" t="s">
        <v>21</v>
      </c>
      <c r="C31" s="29"/>
      <c r="D31" s="30"/>
      <c r="E31" s="30"/>
      <c r="F31" s="30"/>
      <c r="G31" s="30"/>
      <c r="H31" s="31"/>
      <c r="I31" s="48"/>
      <c r="J31" s="48"/>
      <c r="K31" s="48"/>
      <c r="M31" s="137"/>
      <c r="N31" s="138"/>
      <c r="O31" s="138"/>
      <c r="R31" s="138"/>
      <c r="Y31" s="161"/>
      <c r="Z31" s="143"/>
      <c r="AA31" s="143"/>
      <c r="AB31" s="156">
        <v>2</v>
      </c>
      <c r="AC31" s="156" t="s">
        <v>20</v>
      </c>
      <c r="AD31" s="143"/>
      <c r="AE31" s="143"/>
      <c r="AF31" s="143"/>
      <c r="AG31" s="143"/>
      <c r="AH31" s="156">
        <v>3</v>
      </c>
      <c r="AI31" s="156" t="s">
        <v>18</v>
      </c>
      <c r="AJ31" s="143"/>
      <c r="AK31" s="143"/>
      <c r="AL31" s="143"/>
      <c r="AM31" s="143"/>
      <c r="AN31" s="143"/>
      <c r="AO31" s="158"/>
    </row>
    <row r="32" spans="1:41" ht="50" customHeight="1">
      <c r="B32" s="25" t="s">
        <v>19</v>
      </c>
      <c r="C32" s="29"/>
      <c r="D32" s="30"/>
      <c r="E32" s="30"/>
      <c r="F32" s="30"/>
      <c r="G32" s="30"/>
      <c r="H32" s="31"/>
      <c r="I32" s="48"/>
      <c r="J32" s="48"/>
      <c r="K32" s="48"/>
      <c r="M32" s="137"/>
      <c r="N32" s="138"/>
      <c r="O32" s="138"/>
      <c r="R32" s="138"/>
      <c r="Y32" s="161"/>
      <c r="Z32" s="143"/>
      <c r="AA32" s="143"/>
      <c r="AB32" s="156">
        <v>3</v>
      </c>
      <c r="AC32" s="156" t="s">
        <v>18</v>
      </c>
      <c r="AD32" s="143"/>
      <c r="AE32" s="143"/>
      <c r="AF32" s="143"/>
      <c r="AG32" s="143"/>
      <c r="AH32" s="156">
        <v>4</v>
      </c>
      <c r="AI32" s="156" t="s">
        <v>16</v>
      </c>
      <c r="AJ32" s="143"/>
      <c r="AK32" s="143"/>
      <c r="AL32" s="143"/>
      <c r="AM32" s="143"/>
      <c r="AN32" s="143"/>
      <c r="AO32" s="158"/>
    </row>
    <row r="33" spans="2:41" ht="50" customHeight="1">
      <c r="B33" s="25" t="s">
        <v>17</v>
      </c>
      <c r="C33" s="29"/>
      <c r="D33" s="30"/>
      <c r="E33" s="30"/>
      <c r="F33" s="30"/>
      <c r="G33" s="30"/>
      <c r="H33" s="31"/>
      <c r="I33" s="48"/>
      <c r="J33" s="48"/>
      <c r="K33" s="48"/>
      <c r="M33" s="137"/>
      <c r="N33" s="138"/>
      <c r="O33" s="138"/>
      <c r="R33" s="138"/>
      <c r="Y33" s="161"/>
      <c r="Z33" s="143"/>
      <c r="AA33" s="143"/>
      <c r="AB33" s="156">
        <v>4</v>
      </c>
      <c r="AC33" s="156" t="s">
        <v>16</v>
      </c>
      <c r="AD33" s="143"/>
      <c r="AE33" s="143"/>
      <c r="AF33" s="143"/>
      <c r="AG33" s="143"/>
      <c r="AH33" s="156">
        <v>5</v>
      </c>
      <c r="AI33" s="156" t="s">
        <v>14</v>
      </c>
      <c r="AJ33" s="143"/>
      <c r="AK33" s="143"/>
      <c r="AL33" s="143"/>
      <c r="AM33" s="143"/>
      <c r="AN33" s="143"/>
      <c r="AO33" s="158"/>
    </row>
    <row r="34" spans="2:41" ht="50" customHeight="1">
      <c r="B34" s="25" t="s">
        <v>15</v>
      </c>
      <c r="C34" s="29"/>
      <c r="D34" s="30"/>
      <c r="E34" s="30"/>
      <c r="F34" s="30"/>
      <c r="G34" s="30"/>
      <c r="H34" s="31"/>
      <c r="I34" s="48"/>
      <c r="J34" s="48"/>
      <c r="K34" s="48"/>
      <c r="M34" s="137"/>
      <c r="N34" s="138"/>
      <c r="O34" s="138"/>
      <c r="R34" s="138"/>
      <c r="Y34" s="161"/>
      <c r="Z34" s="143"/>
      <c r="AA34" s="143"/>
      <c r="AB34" s="156">
        <v>5</v>
      </c>
      <c r="AC34" s="156" t="s">
        <v>14</v>
      </c>
      <c r="AD34" s="143"/>
      <c r="AE34" s="143"/>
      <c r="AF34" s="143"/>
      <c r="AG34" s="143"/>
      <c r="AH34" s="156">
        <v>6</v>
      </c>
      <c r="AI34" s="156" t="s">
        <v>12</v>
      </c>
      <c r="AJ34" s="143"/>
      <c r="AK34" s="143"/>
      <c r="AL34" s="143"/>
      <c r="AM34" s="143"/>
      <c r="AN34" s="143"/>
      <c r="AO34" s="158"/>
    </row>
    <row r="35" spans="2:41" ht="50" customHeight="1">
      <c r="B35" s="25" t="s">
        <v>13</v>
      </c>
      <c r="C35" s="29"/>
      <c r="D35" s="30"/>
      <c r="E35" s="30"/>
      <c r="F35" s="30"/>
      <c r="G35" s="30"/>
      <c r="H35" s="31"/>
      <c r="I35" s="48"/>
      <c r="J35" s="48"/>
      <c r="K35" s="48"/>
      <c r="M35" s="137"/>
      <c r="N35" s="138"/>
      <c r="O35" s="138"/>
      <c r="Y35" s="161"/>
      <c r="Z35" s="143"/>
      <c r="AA35" s="143"/>
      <c r="AB35" s="156">
        <v>6</v>
      </c>
      <c r="AC35" s="156" t="s">
        <v>12</v>
      </c>
      <c r="AD35" s="143"/>
      <c r="AE35" s="143"/>
      <c r="AF35" s="143"/>
      <c r="AG35" s="143"/>
      <c r="AH35" s="156">
        <v>7</v>
      </c>
      <c r="AI35" s="156" t="s">
        <v>10</v>
      </c>
      <c r="AJ35" s="143"/>
      <c r="AK35" s="143"/>
      <c r="AL35" s="143"/>
      <c r="AM35" s="143"/>
      <c r="AN35" s="143"/>
      <c r="AO35" s="158"/>
    </row>
    <row r="36" spans="2:41" ht="50" customHeight="1">
      <c r="B36" s="25" t="s">
        <v>11</v>
      </c>
      <c r="C36" s="29"/>
      <c r="D36" s="30"/>
      <c r="E36" s="30"/>
      <c r="F36" s="30"/>
      <c r="G36" s="30"/>
      <c r="H36" s="31"/>
      <c r="I36" s="48"/>
      <c r="J36" s="48"/>
      <c r="K36" s="48"/>
      <c r="M36" s="137"/>
      <c r="N36" s="139"/>
      <c r="R36" s="140"/>
      <c r="Y36" s="161"/>
      <c r="Z36" s="143"/>
      <c r="AA36" s="143"/>
      <c r="AB36" s="156">
        <v>7</v>
      </c>
      <c r="AC36" s="156" t="s">
        <v>10</v>
      </c>
      <c r="AD36" s="143"/>
      <c r="AE36" s="143"/>
      <c r="AF36" s="143"/>
      <c r="AG36" s="143"/>
      <c r="AH36" s="156">
        <v>8</v>
      </c>
      <c r="AI36" s="156" t="s">
        <v>46</v>
      </c>
      <c r="AJ36" s="143"/>
      <c r="AK36" s="143"/>
      <c r="AL36" s="143"/>
      <c r="AM36" s="143"/>
      <c r="AN36" s="143"/>
      <c r="AO36" s="158"/>
    </row>
    <row r="37" spans="2:41" ht="50" customHeight="1">
      <c r="B37" s="25" t="s">
        <v>39</v>
      </c>
      <c r="C37" s="29"/>
      <c r="D37" s="30"/>
      <c r="E37" s="30"/>
      <c r="F37" s="30"/>
      <c r="G37" s="30"/>
      <c r="H37" s="31"/>
      <c r="I37" s="48"/>
      <c r="J37" s="48"/>
      <c r="K37" s="48"/>
      <c r="M37" s="137"/>
      <c r="N37" s="139"/>
      <c r="R37" s="139"/>
      <c r="Y37" s="161"/>
      <c r="Z37" s="143"/>
      <c r="AA37" s="143"/>
      <c r="AB37" s="156">
        <v>8</v>
      </c>
      <c r="AC37" s="156" t="s">
        <v>46</v>
      </c>
      <c r="AD37" s="143"/>
      <c r="AE37" s="143"/>
      <c r="AF37" s="143"/>
      <c r="AG37" s="143"/>
      <c r="AH37" s="156">
        <v>9</v>
      </c>
      <c r="AI37" s="156" t="s">
        <v>8</v>
      </c>
      <c r="AJ37" s="143"/>
      <c r="AK37" s="143"/>
      <c r="AL37" s="143"/>
      <c r="AM37" s="143"/>
      <c r="AN37" s="143"/>
      <c r="AO37" s="158"/>
    </row>
    <row r="38" spans="2:41" ht="50" customHeight="1">
      <c r="B38" s="108" t="s">
        <v>9</v>
      </c>
      <c r="C38" s="104"/>
      <c r="D38" s="105"/>
      <c r="E38" s="105"/>
      <c r="F38" s="105"/>
      <c r="G38" s="105"/>
      <c r="H38" s="106"/>
      <c r="I38" s="48"/>
      <c r="J38" s="48"/>
      <c r="K38" s="48"/>
      <c r="M38" s="137"/>
      <c r="N38" s="139"/>
      <c r="R38" s="139"/>
      <c r="Y38" s="161"/>
      <c r="Z38" s="143"/>
      <c r="AA38" s="143"/>
      <c r="AB38" s="156">
        <v>9</v>
      </c>
      <c r="AC38" s="156" t="s">
        <v>8</v>
      </c>
      <c r="AD38" s="143"/>
      <c r="AE38" s="143"/>
      <c r="AF38" s="143"/>
      <c r="AG38" s="143"/>
      <c r="AH38" s="156">
        <v>10</v>
      </c>
      <c r="AI38" s="156" t="s">
        <v>52</v>
      </c>
      <c r="AJ38" s="143"/>
      <c r="AK38" s="143"/>
      <c r="AL38" s="143"/>
      <c r="AM38" s="143"/>
      <c r="AN38" s="143"/>
      <c r="AO38" s="158"/>
    </row>
    <row r="39" spans="2:41" ht="50" customHeight="1">
      <c r="B39" s="117"/>
      <c r="C39" s="112"/>
      <c r="D39" s="113"/>
      <c r="E39" s="113"/>
      <c r="F39" s="113"/>
      <c r="G39" s="113"/>
      <c r="H39" s="114"/>
      <c r="I39" s="48"/>
      <c r="J39" s="48"/>
      <c r="K39" s="48"/>
      <c r="M39" s="137"/>
      <c r="N39" s="139"/>
      <c r="R39" s="139"/>
      <c r="Y39" s="161"/>
      <c r="Z39" s="143"/>
      <c r="AA39" s="143"/>
      <c r="AB39" s="156">
        <v>10</v>
      </c>
      <c r="AC39" s="156" t="s">
        <v>47</v>
      </c>
      <c r="AD39" s="143"/>
      <c r="AE39" s="143"/>
      <c r="AF39" s="143"/>
      <c r="AG39" s="143"/>
      <c r="AH39" s="156">
        <v>2</v>
      </c>
      <c r="AI39" s="156" t="s">
        <v>20</v>
      </c>
      <c r="AJ39" s="143"/>
      <c r="AK39" s="143"/>
      <c r="AL39" s="143"/>
      <c r="AM39" s="143"/>
      <c r="AN39" s="143"/>
      <c r="AO39" s="158"/>
    </row>
    <row r="40" spans="2:41" ht="50" customHeight="1">
      <c r="B40" s="107" t="s">
        <v>7</v>
      </c>
      <c r="C40" s="109"/>
      <c r="D40" s="110"/>
      <c r="E40" s="110"/>
      <c r="F40" s="110"/>
      <c r="G40" s="110"/>
      <c r="H40" s="111"/>
      <c r="I40" s="48"/>
      <c r="J40" s="48"/>
      <c r="K40" s="48"/>
      <c r="M40" s="137"/>
      <c r="N40" s="139"/>
      <c r="R40" s="139"/>
      <c r="Y40" s="161"/>
      <c r="Z40" s="143"/>
      <c r="AA40" s="143"/>
      <c r="AB40" s="156">
        <v>12</v>
      </c>
      <c r="AC40" s="156" t="s">
        <v>6</v>
      </c>
      <c r="AD40" s="143"/>
      <c r="AE40" s="143"/>
      <c r="AF40" s="143"/>
      <c r="AG40" s="143"/>
      <c r="AH40" s="156">
        <v>12</v>
      </c>
      <c r="AI40" s="156" t="s">
        <v>6</v>
      </c>
      <c r="AJ40" s="143"/>
      <c r="AK40" s="143"/>
      <c r="AL40" s="143"/>
      <c r="AM40" s="143"/>
      <c r="AN40" s="143"/>
      <c r="AO40" s="158"/>
    </row>
    <row r="41" spans="2:41" ht="50" customHeight="1">
      <c r="B41" s="116" t="s">
        <v>7</v>
      </c>
      <c r="C41" s="104"/>
      <c r="D41" s="105"/>
      <c r="E41" s="105"/>
      <c r="F41" s="105"/>
      <c r="G41" s="105"/>
      <c r="H41" s="106"/>
      <c r="I41" s="48"/>
      <c r="J41" s="48"/>
      <c r="K41" s="48"/>
      <c r="M41" s="137"/>
      <c r="N41" s="139"/>
      <c r="R41" s="139"/>
      <c r="Y41" s="161"/>
      <c r="Z41" s="143"/>
      <c r="AA41" s="143"/>
      <c r="AB41" s="156">
        <v>12</v>
      </c>
      <c r="AC41" s="156" t="s">
        <v>6</v>
      </c>
      <c r="AD41" s="143"/>
      <c r="AE41" s="143"/>
      <c r="AF41" s="143"/>
      <c r="AG41" s="143"/>
      <c r="AH41" s="156">
        <v>12</v>
      </c>
      <c r="AI41" s="156" t="s">
        <v>6</v>
      </c>
      <c r="AJ41" s="143"/>
      <c r="AK41" s="143"/>
      <c r="AL41" s="143"/>
      <c r="AM41" s="143"/>
      <c r="AN41" s="143"/>
      <c r="AO41" s="158"/>
    </row>
    <row r="42" spans="2:41" ht="50" customHeight="1" thickBot="1">
      <c r="B42" s="115" t="s">
        <v>7</v>
      </c>
      <c r="C42" s="32"/>
      <c r="D42" s="33"/>
      <c r="E42" s="33"/>
      <c r="F42" s="33"/>
      <c r="G42" s="33"/>
      <c r="H42" s="34"/>
      <c r="I42" s="48"/>
      <c r="J42" s="48"/>
      <c r="K42" s="48"/>
      <c r="M42" s="48"/>
      <c r="R42" s="139"/>
      <c r="Y42" s="161"/>
      <c r="Z42" s="143"/>
      <c r="AA42" s="143"/>
      <c r="AB42" s="156">
        <v>12</v>
      </c>
      <c r="AC42" s="156" t="s">
        <v>6</v>
      </c>
      <c r="AD42" s="143"/>
      <c r="AE42" s="143"/>
      <c r="AF42" s="143"/>
      <c r="AG42" s="143"/>
      <c r="AH42" s="156">
        <v>12</v>
      </c>
      <c r="AI42" s="156" t="s">
        <v>6</v>
      </c>
      <c r="AJ42" s="143"/>
      <c r="AK42" s="143"/>
      <c r="AL42" s="143"/>
      <c r="AM42" s="143"/>
      <c r="AN42" s="143"/>
      <c r="AO42" s="158"/>
    </row>
    <row r="43" spans="2:41" ht="12" customHeight="1">
      <c r="M43" s="48"/>
      <c r="Y43" s="161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58"/>
    </row>
    <row r="44" spans="2:41" ht="18" hidden="1">
      <c r="B44" s="22"/>
      <c r="C44" s="168" t="s">
        <v>5</v>
      </c>
      <c r="D44" s="168"/>
      <c r="E44" s="168"/>
      <c r="F44" s="168"/>
      <c r="G44" s="168"/>
      <c r="H44" s="169"/>
      <c r="I44" s="47"/>
      <c r="J44" s="47"/>
      <c r="K44" s="47"/>
      <c r="Y44" s="161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58"/>
    </row>
    <row r="45" spans="2:41" ht="18" hidden="1">
      <c r="B45" s="22"/>
      <c r="C45" s="168" t="s">
        <v>4</v>
      </c>
      <c r="D45" s="168"/>
      <c r="E45" s="168"/>
      <c r="F45" s="168"/>
      <c r="G45" s="168"/>
      <c r="H45" s="169"/>
      <c r="I45" s="47"/>
      <c r="J45" s="47"/>
      <c r="K45" s="47"/>
      <c r="M45" s="47"/>
      <c r="Y45" s="161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58"/>
    </row>
    <row r="46" spans="2:41" ht="18">
      <c r="M46" s="47"/>
      <c r="Y46" s="161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58"/>
    </row>
    <row r="47" spans="2:41" ht="17" thickBot="1">
      <c r="Y47" s="162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4"/>
    </row>
    <row r="1040005" spans="2:2" ht="28">
      <c r="B1040005" s="23">
        <f>'TEAM INFORMATION'!A11</f>
        <v>0</v>
      </c>
    </row>
    <row r="1040006" spans="2:2" ht="28">
      <c r="B1040006" s="23">
        <f>'TEAM INFORMATION'!A12</f>
        <v>0</v>
      </c>
    </row>
    <row r="1040007" spans="2:2" ht="28">
      <c r="B1040007" s="23">
        <f>'TEAM INFORMATION'!A13</f>
        <v>0</v>
      </c>
    </row>
    <row r="1040008" spans="2:2" ht="28">
      <c r="B1040008" s="23">
        <f>'TEAM INFORMATION'!A14</f>
        <v>0</v>
      </c>
    </row>
    <row r="1040009" spans="2:2" ht="28">
      <c r="B1040009" s="23">
        <f>'TEAM INFORMATION'!A15</f>
        <v>0</v>
      </c>
    </row>
    <row r="1040010" spans="2:2" ht="28">
      <c r="B1040010" s="23">
        <f>'TEAM INFORMATION'!A16</f>
        <v>0</v>
      </c>
    </row>
    <row r="1040011" spans="2:2" ht="28">
      <c r="B1040011" s="23">
        <f>'TEAM INFORMATION'!A17</f>
        <v>0</v>
      </c>
    </row>
    <row r="1040012" spans="2:2" ht="28">
      <c r="B1040012" s="23">
        <f>'TEAM INFORMATION'!A18</f>
        <v>0</v>
      </c>
    </row>
    <row r="1040013" spans="2:2" ht="28">
      <c r="B1040013" s="23">
        <f>'TEAM INFORMATION'!A19</f>
        <v>0</v>
      </c>
    </row>
    <row r="1040014" spans="2:2" ht="28">
      <c r="B1040014" s="23">
        <f>'TEAM INFORMATION'!A20</f>
        <v>0</v>
      </c>
    </row>
    <row r="1040015" spans="2:2" ht="28">
      <c r="B1040015" s="23">
        <f>'TEAM INFORMATION'!A21</f>
        <v>0</v>
      </c>
    </row>
    <row r="1040016" spans="2:2" ht="28">
      <c r="B1040016" s="23">
        <f>'TEAM INFORMATION'!A22</f>
        <v>0</v>
      </c>
    </row>
    <row r="1040017" spans="2:2" ht="28">
      <c r="B1040017" s="23">
        <f>'TEAM INFORMATION'!B23</f>
        <v>0</v>
      </c>
    </row>
  </sheetData>
  <protectedRanges>
    <protectedRange sqref="C39:H42" name="Range1"/>
    <protectedRange sqref="C9 C11" name="Range1_1"/>
    <protectedRange sqref="B15:B26" name="Input Cells"/>
    <protectedRange sqref="C30:H38" name="Range1_2"/>
  </protectedRanges>
  <sortState ref="AH30:AI41">
    <sortCondition ref="AH30"/>
  </sortState>
  <mergeCells count="13">
    <mergeCell ref="B2:T2"/>
    <mergeCell ref="B4:T4"/>
    <mergeCell ref="B5:T5"/>
    <mergeCell ref="B6:T6"/>
    <mergeCell ref="B7:T7"/>
    <mergeCell ref="Y13:AO13"/>
    <mergeCell ref="C44:H44"/>
    <mergeCell ref="C45:H45"/>
    <mergeCell ref="B3:T3"/>
    <mergeCell ref="K13:T13"/>
    <mergeCell ref="D13:H13"/>
    <mergeCell ref="C9:D9"/>
    <mergeCell ref="C11:D11"/>
  </mergeCells>
  <conditionalFormatting sqref="D27:I28 C27 B28 K27:L28">
    <cfRule type="containsErrors" dxfId="91" priority="196">
      <formula>ISERROR(B27)</formula>
    </cfRule>
    <cfRule type="cellIs" dxfId="90" priority="197" operator="equal">
      <formula>"OUT"</formula>
    </cfRule>
  </conditionalFormatting>
  <conditionalFormatting sqref="H15:H26">
    <cfRule type="containsBlanks" priority="140" stopIfTrue="1">
      <formula>LEN(TRIM(H15))=0</formula>
    </cfRule>
    <cfRule type="cellIs" dxfId="89" priority="384" operator="greaterThan">
      <formula>2</formula>
    </cfRule>
  </conditionalFormatting>
  <conditionalFormatting sqref="D15:D26">
    <cfRule type="cellIs" dxfId="88" priority="88" operator="lessThan">
      <formula>2</formula>
    </cfRule>
    <cfRule type="cellIs" priority="136" stopIfTrue="1" operator="notBetween">
      <formula>1</formula>
      <formula>6</formula>
    </cfRule>
    <cfRule type="cellIs" dxfId="87" priority="138" operator="greaterThan">
      <formula>5</formula>
    </cfRule>
  </conditionalFormatting>
  <conditionalFormatting sqref="C15:C26">
    <cfRule type="duplicateValues" dxfId="86" priority="352"/>
  </conditionalFormatting>
  <conditionalFormatting sqref="K15:K26 N15:T26">
    <cfRule type="cellIs" priority="129" stopIfTrue="1" operator="notBetween">
      <formula>0</formula>
      <formula>6</formula>
    </cfRule>
    <cfRule type="cellIs" dxfId="85" priority="130" operator="greaterThan">
      <formula>2</formula>
    </cfRule>
  </conditionalFormatting>
  <conditionalFormatting sqref="L15:M26">
    <cfRule type="cellIs" priority="127" stopIfTrue="1" operator="notBetween">
      <formula>0</formula>
      <formula>6</formula>
    </cfRule>
    <cfRule type="cellIs" dxfId="84" priority="128" operator="greaterThan">
      <formula>3</formula>
    </cfRule>
  </conditionalFormatting>
  <conditionalFormatting sqref="E24">
    <cfRule type="cellIs" dxfId="83" priority="85" operator="lessThan">
      <formula>1</formula>
    </cfRule>
    <cfRule type="cellIs" priority="86" stopIfTrue="1" operator="notBetween">
      <formula>1</formula>
      <formula>6</formula>
    </cfRule>
    <cfRule type="cellIs" dxfId="82" priority="87" operator="greaterThan">
      <formula>5</formula>
    </cfRule>
  </conditionalFormatting>
  <conditionalFormatting sqref="E23">
    <cfRule type="cellIs" dxfId="81" priority="82" operator="lessThan">
      <formula>1</formula>
    </cfRule>
    <cfRule type="cellIs" priority="83" stopIfTrue="1" operator="notBetween">
      <formula>1</formula>
      <formula>6</formula>
    </cfRule>
    <cfRule type="cellIs" dxfId="80" priority="84" operator="greaterThan">
      <formula>5</formula>
    </cfRule>
  </conditionalFormatting>
  <conditionalFormatting sqref="E22">
    <cfRule type="cellIs" dxfId="79" priority="79" operator="lessThan">
      <formula>1</formula>
    </cfRule>
    <cfRule type="cellIs" priority="80" stopIfTrue="1" operator="notBetween">
      <formula>1</formula>
      <formula>6</formula>
    </cfRule>
    <cfRule type="cellIs" dxfId="78" priority="81" operator="greaterThan">
      <formula>5</formula>
    </cfRule>
  </conditionalFormatting>
  <conditionalFormatting sqref="E21">
    <cfRule type="cellIs" dxfId="77" priority="76" operator="lessThan">
      <formula>1</formula>
    </cfRule>
    <cfRule type="cellIs" priority="77" stopIfTrue="1" operator="notBetween">
      <formula>1</formula>
      <formula>6</formula>
    </cfRule>
    <cfRule type="cellIs" dxfId="76" priority="78" operator="greaterThan">
      <formula>5</formula>
    </cfRule>
  </conditionalFormatting>
  <conditionalFormatting sqref="E20">
    <cfRule type="cellIs" dxfId="75" priority="73" operator="lessThan">
      <formula>1</formula>
    </cfRule>
    <cfRule type="cellIs" priority="74" stopIfTrue="1" operator="notBetween">
      <formula>1</formula>
      <formula>6</formula>
    </cfRule>
    <cfRule type="cellIs" dxfId="74" priority="75" operator="greaterThan">
      <formula>5</formula>
    </cfRule>
  </conditionalFormatting>
  <conditionalFormatting sqref="E19">
    <cfRule type="cellIs" dxfId="73" priority="70" operator="lessThan">
      <formula>1</formula>
    </cfRule>
    <cfRule type="cellIs" priority="71" stopIfTrue="1" operator="notBetween">
      <formula>1</formula>
      <formula>6</formula>
    </cfRule>
    <cfRule type="cellIs" dxfId="72" priority="72" operator="greaterThan">
      <formula>5</formula>
    </cfRule>
  </conditionalFormatting>
  <conditionalFormatting sqref="E18">
    <cfRule type="cellIs" dxfId="71" priority="67" operator="lessThan">
      <formula>1</formula>
    </cfRule>
    <cfRule type="cellIs" priority="68" stopIfTrue="1" operator="notBetween">
      <formula>1</formula>
      <formula>6</formula>
    </cfRule>
    <cfRule type="cellIs" dxfId="70" priority="69" operator="greaterThan">
      <formula>5</formula>
    </cfRule>
  </conditionalFormatting>
  <conditionalFormatting sqref="E17">
    <cfRule type="cellIs" dxfId="69" priority="64" operator="lessThan">
      <formula>1</formula>
    </cfRule>
    <cfRule type="cellIs" priority="65" stopIfTrue="1" operator="notBetween">
      <formula>1</formula>
      <formula>6</formula>
    </cfRule>
    <cfRule type="cellIs" dxfId="68" priority="66" operator="greaterThan">
      <formula>5</formula>
    </cfRule>
  </conditionalFormatting>
  <conditionalFormatting sqref="E16">
    <cfRule type="cellIs" dxfId="67" priority="61" operator="lessThan">
      <formula>1</formula>
    </cfRule>
    <cfRule type="cellIs" priority="62" stopIfTrue="1" operator="notBetween">
      <formula>1</formula>
      <formula>6</formula>
    </cfRule>
    <cfRule type="cellIs" dxfId="66" priority="63" operator="greaterThan">
      <formula>5</formula>
    </cfRule>
  </conditionalFormatting>
  <conditionalFormatting sqref="E15">
    <cfRule type="cellIs" dxfId="65" priority="58" operator="lessThan">
      <formula>1</formula>
    </cfRule>
    <cfRule type="cellIs" priority="59" stopIfTrue="1" operator="notBetween">
      <formula>1</formula>
      <formula>6</formula>
    </cfRule>
    <cfRule type="cellIs" dxfId="64" priority="60" operator="greaterThan">
      <formula>5</formula>
    </cfRule>
  </conditionalFormatting>
  <conditionalFormatting sqref="E26">
    <cfRule type="cellIs" dxfId="63" priority="55" operator="lessThan">
      <formula>1</formula>
    </cfRule>
    <cfRule type="cellIs" priority="56" stopIfTrue="1" operator="notBetween">
      <formula>1</formula>
      <formula>6</formula>
    </cfRule>
    <cfRule type="cellIs" dxfId="62" priority="57" operator="greaterThan">
      <formula>5</formula>
    </cfRule>
  </conditionalFormatting>
  <conditionalFormatting sqref="G15:G26">
    <cfRule type="cellIs" priority="53" stopIfTrue="1" operator="lessThan">
      <formula>1</formula>
    </cfRule>
    <cfRule type="cellIs" dxfId="61" priority="54" operator="lessThan">
      <formula>6</formula>
    </cfRule>
  </conditionalFormatting>
  <conditionalFormatting sqref="F15:F26">
    <cfRule type="cellIs" priority="51" stopIfTrue="1" operator="notBetween">
      <formula>0</formula>
      <formula>6</formula>
    </cfRule>
    <cfRule type="cellIs" dxfId="60" priority="52" operator="greaterThan">
      <formula>1</formula>
    </cfRule>
  </conditionalFormatting>
  <conditionalFormatting sqref="N30">
    <cfRule type="containsErrors" dxfId="59" priority="45">
      <formula>ISERROR(N30)</formula>
    </cfRule>
    <cfRule type="cellIs" dxfId="58" priority="46" operator="equal">
      <formula>"OUT"</formula>
    </cfRule>
  </conditionalFormatting>
  <conditionalFormatting sqref="M42:M43">
    <cfRule type="duplicateValues" dxfId="57" priority="47"/>
  </conditionalFormatting>
  <conditionalFormatting sqref="M42:M43">
    <cfRule type="duplicateValues" dxfId="56" priority="48"/>
  </conditionalFormatting>
  <conditionalFormatting sqref="M42:M43">
    <cfRule type="duplicateValues" dxfId="55" priority="49"/>
  </conditionalFormatting>
  <conditionalFormatting sqref="R30">
    <cfRule type="containsErrors" dxfId="54" priority="43">
      <formula>ISERROR(R30)</formula>
    </cfRule>
    <cfRule type="cellIs" dxfId="53" priority="44" operator="equal">
      <formula>"OUT"</formula>
    </cfRule>
  </conditionalFormatting>
  <conditionalFormatting sqref="B15:B26">
    <cfRule type="duplicateValues" dxfId="52" priority="24"/>
  </conditionalFormatting>
  <conditionalFormatting sqref="C30:C42">
    <cfRule type="duplicateValues" dxfId="51" priority="5"/>
  </conditionalFormatting>
  <conditionalFormatting sqref="D30:D42">
    <cfRule type="duplicateValues" dxfId="50" priority="4"/>
  </conditionalFormatting>
  <conditionalFormatting sqref="E30:E42">
    <cfRule type="duplicateValues" dxfId="49" priority="3"/>
  </conditionalFormatting>
  <conditionalFormatting sqref="F30:F42">
    <cfRule type="duplicateValues" dxfId="48" priority="2"/>
  </conditionalFormatting>
  <conditionalFormatting sqref="G30:G42">
    <cfRule type="duplicateValues" dxfId="47" priority="1"/>
  </conditionalFormatting>
  <conditionalFormatting sqref="H30:H42">
    <cfRule type="duplicateValues" dxfId="46" priority="21"/>
  </conditionalFormatting>
  <dataValidations count="2">
    <dataValidation type="list" allowBlank="1" showDropDown="1" showErrorMessage="1" error="Name input must match roster on first tab" sqref="C15:C26" xr:uid="{00000000-0002-0000-0100-000001000000}">
      <formula1>List</formula1>
    </dataValidation>
    <dataValidation type="list" allowBlank="1" showDropDown="1" showInputMessage="1" showErrorMessage="1" error="Name input must match roster on first tab" sqref="M42:M43 C30:K42" xr:uid="{00000000-0002-0000-0100-000000000000}">
      <formula1>List</formula1>
    </dataValidation>
  </dataValidations>
  <printOptions horizontalCentered="1"/>
  <pageMargins left="0.7" right="0.7" top="0.75" bottom="0.75" header="0.3" footer="0.3"/>
  <pageSetup scale="55" fitToHeight="0" orientation="landscape"/>
  <headerFooter>
    <oddFooter>&amp;L&amp;"Times New Roman,Bold"&amp;20&amp;K03-028Gonzaga Line Up Card&amp;C&amp;"Times New Roman,Bold"&amp;20&amp;K122B4AAway vs. Hawaii&amp;R&amp;"Times New Roman,Bold"&amp;20&amp;K03-028&amp;A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8"/>
  <sheetViews>
    <sheetView showGridLines="0" zoomScale="70" zoomScaleNormal="70" zoomScalePageLayoutView="70" workbookViewId="0">
      <selection activeCell="N35" sqref="N35"/>
    </sheetView>
  </sheetViews>
  <sheetFormatPr baseColWidth="10" defaultColWidth="8.83203125" defaultRowHeight="14"/>
  <cols>
    <col min="1" max="1" width="6.33203125" style="66" bestFit="1" customWidth="1"/>
    <col min="2" max="2" width="50.33203125" style="66" customWidth="1"/>
    <col min="3" max="3" width="1.1640625" style="66" customWidth="1"/>
    <col min="4" max="4" width="23.6640625" style="66" customWidth="1"/>
    <col min="5" max="5" width="1.1640625" style="66" customWidth="1"/>
    <col min="6" max="6" width="23.6640625" style="66" customWidth="1"/>
    <col min="7" max="7" width="1.1640625" style="66" customWidth="1"/>
    <col min="8" max="8" width="23.6640625" style="66" customWidth="1"/>
    <col min="9" max="9" width="1.1640625" style="66" customWidth="1"/>
    <col min="10" max="10" width="23.6640625" style="66" customWidth="1"/>
    <col min="11" max="11" width="1.1640625" style="66" customWidth="1"/>
    <col min="12" max="12" width="23.6640625" style="66" customWidth="1"/>
    <col min="13" max="13" width="1.1640625" style="66" customWidth="1"/>
    <col min="14" max="14" width="23.6640625" style="66" customWidth="1"/>
    <col min="15" max="16384" width="8.83203125" style="66"/>
  </cols>
  <sheetData>
    <row r="1" spans="1:14" ht="59">
      <c r="A1" s="182">
        <f>'TEAM INFORMATION'!B6</f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ht="28">
      <c r="A2" s="183" t="str">
        <f>CONCATENATE("Lineup vs. ",'LINEUP INPUT'!C11)</f>
        <v xml:space="preserve">Lineup vs. 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ht="28">
      <c r="A3" s="184">
        <f>'LINEUP INPUT'!C9</f>
        <v>0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</row>
    <row r="6" spans="1:14" ht="38" thickBot="1">
      <c r="A6" s="71" t="s">
        <v>1</v>
      </c>
      <c r="B6" s="71" t="s">
        <v>28</v>
      </c>
      <c r="C6" s="71"/>
      <c r="D6" s="71">
        <v>1</v>
      </c>
      <c r="E6" s="71"/>
      <c r="F6" s="71">
        <v>2</v>
      </c>
      <c r="G6" s="71"/>
      <c r="H6" s="71">
        <v>3</v>
      </c>
      <c r="I6" s="71"/>
      <c r="J6" s="71">
        <v>4</v>
      </c>
      <c r="K6" s="71"/>
      <c r="L6" s="71">
        <v>5</v>
      </c>
      <c r="M6" s="71"/>
      <c r="N6" s="71">
        <v>6</v>
      </c>
    </row>
    <row r="7" spans="1:14" ht="37">
      <c r="A7" s="72" t="str">
        <f>IF(ISBLANK('PRINT COPY -Batting Order Only'!C6)=TRUE,"",'PRINT COPY -Batting Order Only'!C6)</f>
        <v/>
      </c>
      <c r="B7" s="72" t="str">
        <f>IF(ISBLANK('PRINT COPY -Batting Order Only'!B6)=TRUE,"",'PRINT COPY -Batting Order Only'!B6)</f>
        <v/>
      </c>
      <c r="C7" s="76"/>
      <c r="D7" s="91" t="str">
        <f>+'LINEUP INPUT'!AH15</f>
        <v/>
      </c>
      <c r="E7" s="88"/>
      <c r="F7" s="91" t="str">
        <f>+'LINEUP INPUT'!AI15</f>
        <v/>
      </c>
      <c r="G7" s="88"/>
      <c r="H7" s="91" t="str">
        <f>+'LINEUP INPUT'!AJ15</f>
        <v/>
      </c>
      <c r="I7" s="88"/>
      <c r="J7" s="91" t="str">
        <f>+'LINEUP INPUT'!AK15</f>
        <v/>
      </c>
      <c r="K7" s="88"/>
      <c r="L7" s="91" t="str">
        <f>+'LINEUP INPUT'!AL15</f>
        <v/>
      </c>
      <c r="M7" s="88"/>
      <c r="N7" s="93" t="str">
        <f>+'LINEUP INPUT'!AM15</f>
        <v/>
      </c>
    </row>
    <row r="8" spans="1:14" ht="37">
      <c r="A8" s="73" t="str">
        <f>IF(ISBLANK('PRINT COPY -Batting Order Only'!C7)=TRUE,"",'PRINT COPY -Batting Order Only'!C7)</f>
        <v/>
      </c>
      <c r="B8" s="73" t="str">
        <f>IF(ISBLANK('PRINT COPY -Batting Order Only'!B7)=TRUE,"",'PRINT COPY -Batting Order Only'!B7)</f>
        <v/>
      </c>
      <c r="C8" s="77"/>
      <c r="D8" s="92" t="str">
        <f>+'LINEUP INPUT'!AH16</f>
        <v/>
      </c>
      <c r="E8" s="89"/>
      <c r="F8" s="92" t="str">
        <f>+'LINEUP INPUT'!AI16</f>
        <v/>
      </c>
      <c r="G8" s="89"/>
      <c r="H8" s="92" t="str">
        <f>+'LINEUP INPUT'!AJ16</f>
        <v/>
      </c>
      <c r="I8" s="89"/>
      <c r="J8" s="92" t="str">
        <f>+'LINEUP INPUT'!AK16</f>
        <v/>
      </c>
      <c r="K8" s="89"/>
      <c r="L8" s="92" t="str">
        <f>+'LINEUP INPUT'!AL16</f>
        <v/>
      </c>
      <c r="M8" s="89"/>
      <c r="N8" s="94" t="str">
        <f>+'LINEUP INPUT'!AM16</f>
        <v/>
      </c>
    </row>
    <row r="9" spans="1:14" ht="37">
      <c r="A9" s="73" t="str">
        <f>IF(ISBLANK('PRINT COPY -Batting Order Only'!C8)=TRUE,"",'PRINT COPY -Batting Order Only'!C8)</f>
        <v/>
      </c>
      <c r="B9" s="73" t="str">
        <f>IF(ISBLANK('PRINT COPY -Batting Order Only'!B8)=TRUE,"",'PRINT COPY -Batting Order Only'!B8)</f>
        <v/>
      </c>
      <c r="C9" s="77"/>
      <c r="D9" s="92" t="str">
        <f>+'LINEUP INPUT'!AH17</f>
        <v/>
      </c>
      <c r="E9" s="89"/>
      <c r="F9" s="92" t="str">
        <f>+'LINEUP INPUT'!AI17</f>
        <v/>
      </c>
      <c r="G9" s="89"/>
      <c r="H9" s="92" t="str">
        <f>+'LINEUP INPUT'!AJ17</f>
        <v/>
      </c>
      <c r="I9" s="89"/>
      <c r="J9" s="92" t="str">
        <f>+'LINEUP INPUT'!AK17</f>
        <v/>
      </c>
      <c r="K9" s="89"/>
      <c r="L9" s="92" t="str">
        <f>+'LINEUP INPUT'!AL17</f>
        <v/>
      </c>
      <c r="M9" s="89"/>
      <c r="N9" s="94" t="str">
        <f>+'LINEUP INPUT'!AM17</f>
        <v/>
      </c>
    </row>
    <row r="10" spans="1:14" ht="37">
      <c r="A10" s="73" t="str">
        <f>IF(ISBLANK('PRINT COPY -Batting Order Only'!C9)=TRUE,"",'PRINT COPY -Batting Order Only'!C9)</f>
        <v/>
      </c>
      <c r="B10" s="73" t="str">
        <f>IF(ISBLANK('PRINT COPY -Batting Order Only'!B9)=TRUE,"",'PRINT COPY -Batting Order Only'!B9)</f>
        <v/>
      </c>
      <c r="C10" s="77"/>
      <c r="D10" s="92" t="str">
        <f>+'LINEUP INPUT'!AH18</f>
        <v/>
      </c>
      <c r="E10" s="89"/>
      <c r="F10" s="92" t="str">
        <f>+'LINEUP INPUT'!AI18</f>
        <v/>
      </c>
      <c r="G10" s="89"/>
      <c r="H10" s="92" t="str">
        <f>+'LINEUP INPUT'!AJ18</f>
        <v/>
      </c>
      <c r="I10" s="89"/>
      <c r="J10" s="92" t="str">
        <f>+'LINEUP INPUT'!AK18</f>
        <v/>
      </c>
      <c r="K10" s="89"/>
      <c r="L10" s="92" t="str">
        <f>+'LINEUP INPUT'!AL18</f>
        <v/>
      </c>
      <c r="M10" s="89"/>
      <c r="N10" s="94" t="str">
        <f>+'LINEUP INPUT'!AM18</f>
        <v/>
      </c>
    </row>
    <row r="11" spans="1:14" ht="37">
      <c r="A11" s="73" t="str">
        <f>IF(ISBLANK('PRINT COPY -Batting Order Only'!C10)=TRUE,"",'PRINT COPY -Batting Order Only'!C10)</f>
        <v/>
      </c>
      <c r="B11" s="73" t="str">
        <f>IF(ISBLANK('PRINT COPY -Batting Order Only'!B10)=TRUE,"",'PRINT COPY -Batting Order Only'!B10)</f>
        <v/>
      </c>
      <c r="C11" s="77"/>
      <c r="D11" s="92" t="str">
        <f>+'LINEUP INPUT'!AH19</f>
        <v/>
      </c>
      <c r="E11" s="89"/>
      <c r="F11" s="92" t="str">
        <f>+'LINEUP INPUT'!AI19</f>
        <v/>
      </c>
      <c r="G11" s="89"/>
      <c r="H11" s="92" t="str">
        <f>+'LINEUP INPUT'!AJ19</f>
        <v/>
      </c>
      <c r="I11" s="89"/>
      <c r="J11" s="92" t="str">
        <f>+'LINEUP INPUT'!AK19</f>
        <v/>
      </c>
      <c r="K11" s="89"/>
      <c r="L11" s="92" t="str">
        <f>+'LINEUP INPUT'!AL19</f>
        <v/>
      </c>
      <c r="M11" s="89"/>
      <c r="N11" s="94" t="str">
        <f>+'LINEUP INPUT'!AM19</f>
        <v/>
      </c>
    </row>
    <row r="12" spans="1:14" ht="37">
      <c r="A12" s="73" t="str">
        <f>IF(ISBLANK('PRINT COPY -Batting Order Only'!C11)=TRUE,"",'PRINT COPY -Batting Order Only'!C11)</f>
        <v/>
      </c>
      <c r="B12" s="73" t="str">
        <f>IF(ISBLANK('PRINT COPY -Batting Order Only'!B11)=TRUE,"",'PRINT COPY -Batting Order Only'!B11)</f>
        <v/>
      </c>
      <c r="C12" s="77"/>
      <c r="D12" s="92" t="str">
        <f>+'LINEUP INPUT'!AH20</f>
        <v/>
      </c>
      <c r="E12" s="89"/>
      <c r="F12" s="92" t="str">
        <f>+'LINEUP INPUT'!AI20</f>
        <v/>
      </c>
      <c r="G12" s="89"/>
      <c r="H12" s="92" t="str">
        <f>+'LINEUP INPUT'!AJ20</f>
        <v/>
      </c>
      <c r="I12" s="89"/>
      <c r="J12" s="92" t="str">
        <f>+'LINEUP INPUT'!AK20</f>
        <v/>
      </c>
      <c r="K12" s="89"/>
      <c r="L12" s="92" t="str">
        <f>+'LINEUP INPUT'!AL20</f>
        <v/>
      </c>
      <c r="M12" s="89"/>
      <c r="N12" s="94" t="str">
        <f>+'LINEUP INPUT'!AM20</f>
        <v/>
      </c>
    </row>
    <row r="13" spans="1:14" ht="37">
      <c r="A13" s="73" t="str">
        <f>IF(ISBLANK('PRINT COPY -Batting Order Only'!C12)=TRUE,"",'PRINT COPY -Batting Order Only'!C12)</f>
        <v/>
      </c>
      <c r="B13" s="73" t="str">
        <f>IF(ISBLANK('PRINT COPY -Batting Order Only'!B12)=TRUE,"",'PRINT COPY -Batting Order Only'!B12)</f>
        <v/>
      </c>
      <c r="C13" s="77"/>
      <c r="D13" s="92" t="str">
        <f>+'LINEUP INPUT'!AH21</f>
        <v/>
      </c>
      <c r="E13" s="89"/>
      <c r="F13" s="92" t="str">
        <f>+'LINEUP INPUT'!AI21</f>
        <v/>
      </c>
      <c r="G13" s="89"/>
      <c r="H13" s="92" t="str">
        <f>+'LINEUP INPUT'!AJ21</f>
        <v/>
      </c>
      <c r="I13" s="89"/>
      <c r="J13" s="92" t="str">
        <f>+'LINEUP INPUT'!AK21</f>
        <v/>
      </c>
      <c r="K13" s="89"/>
      <c r="L13" s="92" t="str">
        <f>+'LINEUP INPUT'!AL21</f>
        <v/>
      </c>
      <c r="M13" s="89"/>
      <c r="N13" s="94" t="str">
        <f>+'LINEUP INPUT'!AM21</f>
        <v/>
      </c>
    </row>
    <row r="14" spans="1:14" ht="37">
      <c r="A14" s="73" t="str">
        <f>IF(ISBLANK('PRINT COPY -Batting Order Only'!C13)=TRUE,"",'PRINT COPY -Batting Order Only'!C13)</f>
        <v/>
      </c>
      <c r="B14" s="73" t="str">
        <f>IF(ISBLANK('PRINT COPY -Batting Order Only'!B13)=TRUE,"",'PRINT COPY -Batting Order Only'!B13)</f>
        <v/>
      </c>
      <c r="C14" s="77"/>
      <c r="D14" s="92" t="str">
        <f>+'LINEUP INPUT'!AH22</f>
        <v/>
      </c>
      <c r="E14" s="89"/>
      <c r="F14" s="92" t="str">
        <f>+'LINEUP INPUT'!AI22</f>
        <v/>
      </c>
      <c r="G14" s="89"/>
      <c r="H14" s="92" t="str">
        <f>+'LINEUP INPUT'!AJ22</f>
        <v/>
      </c>
      <c r="I14" s="89"/>
      <c r="J14" s="92" t="str">
        <f>+'LINEUP INPUT'!AK22</f>
        <v/>
      </c>
      <c r="K14" s="89"/>
      <c r="L14" s="92" t="str">
        <f>+'LINEUP INPUT'!AL22</f>
        <v/>
      </c>
      <c r="M14" s="89"/>
      <c r="N14" s="94" t="str">
        <f>+'LINEUP INPUT'!AM22</f>
        <v/>
      </c>
    </row>
    <row r="15" spans="1:14" ht="37">
      <c r="A15" s="73" t="str">
        <f>IF(ISBLANK('PRINT COPY -Batting Order Only'!C14)=TRUE,"",'PRINT COPY -Batting Order Only'!C14)</f>
        <v/>
      </c>
      <c r="B15" s="73" t="str">
        <f>IF(ISBLANK('PRINT COPY -Batting Order Only'!B14)=TRUE,"",'PRINT COPY -Batting Order Only'!B14)</f>
        <v/>
      </c>
      <c r="C15" s="77"/>
      <c r="D15" s="92" t="str">
        <f>+'LINEUP INPUT'!AH23</f>
        <v/>
      </c>
      <c r="E15" s="89"/>
      <c r="F15" s="92" t="str">
        <f>+'LINEUP INPUT'!AI23</f>
        <v/>
      </c>
      <c r="G15" s="89"/>
      <c r="H15" s="92" t="str">
        <f>+'LINEUP INPUT'!AJ23</f>
        <v/>
      </c>
      <c r="I15" s="89"/>
      <c r="J15" s="92" t="str">
        <f>+'LINEUP INPUT'!AK23</f>
        <v/>
      </c>
      <c r="K15" s="89"/>
      <c r="L15" s="92" t="str">
        <f>+'LINEUP INPUT'!AL23</f>
        <v/>
      </c>
      <c r="M15" s="89"/>
      <c r="N15" s="94" t="str">
        <f>+'LINEUP INPUT'!AM23</f>
        <v/>
      </c>
    </row>
    <row r="16" spans="1:14" ht="37">
      <c r="A16" s="87" t="str">
        <f>IF(ISBLANK('PRINT COPY -Batting Order Only'!C15)=TRUE,"",'PRINT COPY -Batting Order Only'!C15)</f>
        <v/>
      </c>
      <c r="B16" s="73" t="str">
        <f>IF(ISBLANK('PRINT COPY -Batting Order Only'!B15)=TRUE,"",'PRINT COPY -Batting Order Only'!B15)</f>
        <v/>
      </c>
      <c r="C16" s="77"/>
      <c r="D16" s="92" t="str">
        <f>+'LINEUP INPUT'!AH24</f>
        <v/>
      </c>
      <c r="E16" s="89"/>
      <c r="F16" s="92" t="str">
        <f>+'LINEUP INPUT'!AI24</f>
        <v/>
      </c>
      <c r="G16" s="89"/>
      <c r="H16" s="92" t="str">
        <f>+'LINEUP INPUT'!AJ24</f>
        <v/>
      </c>
      <c r="I16" s="89"/>
      <c r="J16" s="92" t="str">
        <f>+'LINEUP INPUT'!AK24</f>
        <v/>
      </c>
      <c r="K16" s="89"/>
      <c r="L16" s="92" t="str">
        <f>+'LINEUP INPUT'!AL24</f>
        <v/>
      </c>
      <c r="M16" s="89"/>
      <c r="N16" s="94" t="str">
        <f>+'LINEUP INPUT'!AM24</f>
        <v/>
      </c>
    </row>
    <row r="17" spans="1:14" ht="37">
      <c r="A17" s="87" t="str">
        <f>IF(ISBLANK('PRINT COPY -Batting Order Only'!C16)=TRUE,"",'PRINT COPY -Batting Order Only'!C16)</f>
        <v/>
      </c>
      <c r="B17" s="73" t="str">
        <f>IF(ISBLANK('PRINT COPY -Batting Order Only'!B16)=TRUE,"",'PRINT COPY -Batting Order Only'!B16)</f>
        <v/>
      </c>
      <c r="C17" s="77"/>
      <c r="D17" s="92" t="str">
        <f>+'LINEUP INPUT'!AH25</f>
        <v/>
      </c>
      <c r="E17" s="89"/>
      <c r="F17" s="92" t="str">
        <f>+'LINEUP INPUT'!AI25</f>
        <v/>
      </c>
      <c r="G17" s="89"/>
      <c r="H17" s="92" t="str">
        <f>+'LINEUP INPUT'!AJ25</f>
        <v/>
      </c>
      <c r="I17" s="89"/>
      <c r="J17" s="92" t="str">
        <f>+'LINEUP INPUT'!AK25</f>
        <v/>
      </c>
      <c r="K17" s="89"/>
      <c r="L17" s="92" t="str">
        <f>+'LINEUP INPUT'!AL25</f>
        <v/>
      </c>
      <c r="M17" s="89"/>
      <c r="N17" s="94" t="str">
        <f>+'LINEUP INPUT'!AM25</f>
        <v/>
      </c>
    </row>
    <row r="18" spans="1:14" ht="38" thickBot="1">
      <c r="A18" s="86" t="str">
        <f>IF(ISBLANK('PRINT COPY -Batting Order Only'!C17)=TRUE,"",'PRINT COPY -Batting Order Only'!C17)</f>
        <v/>
      </c>
      <c r="B18" s="86" t="str">
        <f>IF(ISBLANK('PRINT COPY -Batting Order Only'!B17)=TRUE,"",'PRINT COPY -Batting Order Only'!B17)</f>
        <v/>
      </c>
      <c r="C18" s="78"/>
      <c r="D18" s="90" t="str">
        <f>+'LINEUP INPUT'!AH26</f>
        <v/>
      </c>
      <c r="E18" s="96"/>
      <c r="F18" s="90" t="str">
        <f>+'LINEUP INPUT'!AI26</f>
        <v/>
      </c>
      <c r="G18" s="96"/>
      <c r="H18" s="90" t="str">
        <f>+'LINEUP INPUT'!AJ26</f>
        <v/>
      </c>
      <c r="I18" s="96"/>
      <c r="J18" s="90" t="str">
        <f>+'LINEUP INPUT'!AK26</f>
        <v/>
      </c>
      <c r="K18" s="96"/>
      <c r="L18" s="90" t="str">
        <f>+'LINEUP INPUT'!AL26</f>
        <v/>
      </c>
      <c r="M18" s="96"/>
      <c r="N18" s="95" t="str">
        <f>+'LINEUP INPUT'!AM26</f>
        <v/>
      </c>
    </row>
  </sheetData>
  <sheetProtection algorithmName="SHA-512" hashValue="uuAhdsKrTe1iA8prsZc2L93VHJ9WP0xJ1jrezRsXceqqwuZi0FdHV2ZBRdOhZlr/jfw1Epgsn0wwgm6Ih6xqAA==" saltValue="Ab3iAjLNPHjC4p4iw+OVVQ==" spinCount="100000" sheet="1" objects="1" scenarios="1"/>
  <protectedRanges>
    <protectedRange sqref="A7:A18" name="Range1"/>
  </protectedRanges>
  <mergeCells count="3">
    <mergeCell ref="A1:N1"/>
    <mergeCell ref="A2:N2"/>
    <mergeCell ref="A3:N3"/>
  </mergeCells>
  <conditionalFormatting sqref="D7:N18">
    <cfRule type="cellIs" dxfId="92" priority="5" operator="equal">
      <formula>"OUT"</formula>
    </cfRule>
  </conditionalFormatting>
  <pageMargins left="0.7" right="0.7" top="0.75" bottom="0.75" header="0.3" footer="0.3"/>
  <pageSetup scale="56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7"/>
  <sheetViews>
    <sheetView showGridLines="0" zoomScale="70" zoomScaleNormal="70" zoomScalePageLayoutView="70" workbookViewId="0">
      <selection activeCell="W16" sqref="W16"/>
    </sheetView>
  </sheetViews>
  <sheetFormatPr baseColWidth="10" defaultColWidth="8.83203125" defaultRowHeight="14"/>
  <cols>
    <col min="1" max="1" width="30.6640625" style="66" bestFit="1" customWidth="1"/>
    <col min="2" max="2" width="1.1640625" style="66" customWidth="1"/>
    <col min="3" max="3" width="18.6640625" style="66" customWidth="1"/>
    <col min="4" max="4" width="1.1640625" style="66" customWidth="1"/>
    <col min="5" max="5" width="18.6640625" style="66" customWidth="1"/>
    <col min="6" max="6" width="1.1640625" style="66" customWidth="1"/>
    <col min="7" max="7" width="18.6640625" style="66" customWidth="1"/>
    <col min="8" max="8" width="1.1640625" style="66" customWidth="1"/>
    <col min="9" max="9" width="18.6640625" style="66" customWidth="1"/>
    <col min="10" max="10" width="1.1640625" style="66" customWidth="1"/>
    <col min="11" max="11" width="18.6640625" style="66" customWidth="1"/>
    <col min="12" max="12" width="1.1640625" style="66" customWidth="1"/>
    <col min="13" max="13" width="18.6640625" style="66" customWidth="1"/>
    <col min="14" max="16384" width="8.83203125" style="66"/>
  </cols>
  <sheetData>
    <row r="1" spans="1:13" ht="59">
      <c r="A1" s="182">
        <f>'TEAM INFORMATION'!B6</f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ht="28">
      <c r="A2" s="183" t="str">
        <f>CONCATENATE("Lineup vs. ",'LINEUP INPUT'!C11)</f>
        <v xml:space="preserve">Lineup vs. 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28">
      <c r="A3" s="184">
        <f>'LINEUP INPUT'!C9</f>
        <v>0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</row>
    <row r="5" spans="1:13" ht="38" thickBot="1">
      <c r="A5" s="71" t="s">
        <v>24</v>
      </c>
      <c r="B5" s="71"/>
      <c r="C5" s="71">
        <v>1</v>
      </c>
      <c r="D5" s="71"/>
      <c r="E5" s="71">
        <v>2</v>
      </c>
      <c r="F5" s="71"/>
      <c r="G5" s="71">
        <v>3</v>
      </c>
      <c r="H5" s="71"/>
      <c r="I5" s="71">
        <v>4</v>
      </c>
      <c r="J5" s="71"/>
      <c r="K5" s="71">
        <v>5</v>
      </c>
      <c r="L5" s="71"/>
      <c r="M5" s="71">
        <v>6</v>
      </c>
    </row>
    <row r="6" spans="1:13" ht="37">
      <c r="A6" s="72" t="s">
        <v>23</v>
      </c>
      <c r="B6" s="76"/>
      <c r="C6" s="79" t="str">
        <f>IF(ISBLANK('LINEUP INPUT'!C30)=TRUE,"",'LINEUP INPUT'!C30)</f>
        <v/>
      </c>
      <c r="D6" s="80"/>
      <c r="E6" s="79" t="str">
        <f>IF(ISBLANK('LINEUP INPUT'!D30)=TRUE,"",'LINEUP INPUT'!D30)</f>
        <v/>
      </c>
      <c r="F6" s="80"/>
      <c r="G6" s="79" t="str">
        <f>IF(ISBLANK('LINEUP INPUT'!E30)=TRUE,"",'LINEUP INPUT'!E30)</f>
        <v/>
      </c>
      <c r="H6" s="80"/>
      <c r="I6" s="79" t="str">
        <f>IF(ISBLANK('LINEUP INPUT'!F30)=TRUE,"",'LINEUP INPUT'!F30)</f>
        <v/>
      </c>
      <c r="J6" s="80"/>
      <c r="K6" s="79" t="str">
        <f>IF(ISBLANK('LINEUP INPUT'!G30)=TRUE,"",'LINEUP INPUT'!G30)</f>
        <v/>
      </c>
      <c r="L6" s="80"/>
      <c r="M6" s="81" t="str">
        <f>IF(ISBLANK('LINEUP INPUT'!H30)=TRUE,"",'LINEUP INPUT'!H30)</f>
        <v/>
      </c>
    </row>
    <row r="7" spans="1:13" ht="37">
      <c r="A7" s="73" t="s">
        <v>21</v>
      </c>
      <c r="B7" s="77"/>
      <c r="C7" s="82" t="str">
        <f>IF(ISBLANK('LINEUP INPUT'!C31)=TRUE,"",'LINEUP INPUT'!C31)</f>
        <v/>
      </c>
      <c r="D7" s="83"/>
      <c r="E7" s="82" t="str">
        <f>IF(ISBLANK('LINEUP INPUT'!D31)=TRUE,"",'LINEUP INPUT'!D31)</f>
        <v/>
      </c>
      <c r="F7" s="83"/>
      <c r="G7" s="82" t="str">
        <f>IF(ISBLANK('LINEUP INPUT'!E31)=TRUE,"",'LINEUP INPUT'!E31)</f>
        <v/>
      </c>
      <c r="H7" s="83"/>
      <c r="I7" s="82" t="str">
        <f>IF(ISBLANK('LINEUP INPUT'!F31)=TRUE,"",'LINEUP INPUT'!F31)</f>
        <v/>
      </c>
      <c r="J7" s="83"/>
      <c r="K7" s="82" t="str">
        <f>IF(ISBLANK('LINEUP INPUT'!G31)=TRUE,"",'LINEUP INPUT'!G31)</f>
        <v/>
      </c>
      <c r="L7" s="83"/>
      <c r="M7" s="85" t="str">
        <f>IF(ISBLANK('LINEUP INPUT'!H31)=TRUE,"",'LINEUP INPUT'!H31)</f>
        <v/>
      </c>
    </row>
    <row r="8" spans="1:13" ht="37">
      <c r="A8" s="73" t="s">
        <v>19</v>
      </c>
      <c r="B8" s="77"/>
      <c r="C8" s="82" t="str">
        <f>IF(ISBLANK('LINEUP INPUT'!C32)=TRUE,"",'LINEUP INPUT'!C32)</f>
        <v/>
      </c>
      <c r="D8" s="83"/>
      <c r="E8" s="82" t="str">
        <f>IF(ISBLANK('LINEUP INPUT'!D32)=TRUE,"",'LINEUP INPUT'!D32)</f>
        <v/>
      </c>
      <c r="F8" s="83"/>
      <c r="G8" s="82" t="str">
        <f>IF(ISBLANK('LINEUP INPUT'!E32)=TRUE,"",'LINEUP INPUT'!E32)</f>
        <v/>
      </c>
      <c r="H8" s="83"/>
      <c r="I8" s="82" t="str">
        <f>IF(ISBLANK('LINEUP INPUT'!F32)=TRUE,"",'LINEUP INPUT'!F32)</f>
        <v/>
      </c>
      <c r="J8" s="83"/>
      <c r="K8" s="82" t="str">
        <f>IF(ISBLANK('LINEUP INPUT'!G32)=TRUE,"",'LINEUP INPUT'!G32)</f>
        <v/>
      </c>
      <c r="L8" s="83"/>
      <c r="M8" s="85" t="str">
        <f>IF(ISBLANK('LINEUP INPUT'!H32)=TRUE,"",'LINEUP INPUT'!H32)</f>
        <v/>
      </c>
    </row>
    <row r="9" spans="1:13" ht="37">
      <c r="A9" s="73" t="s">
        <v>17</v>
      </c>
      <c r="B9" s="77"/>
      <c r="C9" s="82" t="str">
        <f>IF(ISBLANK('LINEUP INPUT'!C33)=TRUE,"",'LINEUP INPUT'!C33)</f>
        <v/>
      </c>
      <c r="D9" s="83"/>
      <c r="E9" s="82" t="str">
        <f>IF(ISBLANK('LINEUP INPUT'!D33)=TRUE,"",'LINEUP INPUT'!D33)</f>
        <v/>
      </c>
      <c r="F9" s="83"/>
      <c r="G9" s="82" t="str">
        <f>IF(ISBLANK('LINEUP INPUT'!E33)=TRUE,"",'LINEUP INPUT'!E33)</f>
        <v/>
      </c>
      <c r="H9" s="83"/>
      <c r="I9" s="82" t="str">
        <f>IF(ISBLANK('LINEUP INPUT'!F33)=TRUE,"",'LINEUP INPUT'!F33)</f>
        <v/>
      </c>
      <c r="J9" s="83"/>
      <c r="K9" s="82" t="str">
        <f>IF(ISBLANK('LINEUP INPUT'!G33)=TRUE,"",'LINEUP INPUT'!G33)</f>
        <v/>
      </c>
      <c r="L9" s="83"/>
      <c r="M9" s="85" t="str">
        <f>IF(ISBLANK('LINEUP INPUT'!H33)=TRUE,"",'LINEUP INPUT'!H33)</f>
        <v/>
      </c>
    </row>
    <row r="10" spans="1:13" ht="37">
      <c r="A10" s="73" t="s">
        <v>15</v>
      </c>
      <c r="B10" s="77"/>
      <c r="C10" s="82" t="str">
        <f>IF(ISBLANK('LINEUP INPUT'!C34)=TRUE,"",'LINEUP INPUT'!C34)</f>
        <v/>
      </c>
      <c r="D10" s="83"/>
      <c r="E10" s="82" t="str">
        <f>IF(ISBLANK('LINEUP INPUT'!D34)=TRUE,"",'LINEUP INPUT'!D34)</f>
        <v/>
      </c>
      <c r="F10" s="83"/>
      <c r="G10" s="82" t="str">
        <f>IF(ISBLANK('LINEUP INPUT'!E34)=TRUE,"",'LINEUP INPUT'!E34)</f>
        <v/>
      </c>
      <c r="H10" s="83"/>
      <c r="I10" s="82" t="str">
        <f>IF(ISBLANK('LINEUP INPUT'!F34)=TRUE,"",'LINEUP INPUT'!F34)</f>
        <v/>
      </c>
      <c r="J10" s="83"/>
      <c r="K10" s="82" t="str">
        <f>IF(ISBLANK('LINEUP INPUT'!G34)=TRUE,"",'LINEUP INPUT'!G34)</f>
        <v/>
      </c>
      <c r="L10" s="83"/>
      <c r="M10" s="85" t="str">
        <f>IF(ISBLANK('LINEUP INPUT'!H34)=TRUE,"",'LINEUP INPUT'!H34)</f>
        <v/>
      </c>
    </row>
    <row r="11" spans="1:13" ht="37">
      <c r="A11" s="73" t="s">
        <v>13</v>
      </c>
      <c r="B11" s="77"/>
      <c r="C11" s="82" t="str">
        <f>IF(ISBLANK('LINEUP INPUT'!C35)=TRUE,"",'LINEUP INPUT'!C35)</f>
        <v/>
      </c>
      <c r="D11" s="83"/>
      <c r="E11" s="82" t="str">
        <f>IF(ISBLANK('LINEUP INPUT'!D35)=TRUE,"",'LINEUP INPUT'!D35)</f>
        <v/>
      </c>
      <c r="F11" s="83"/>
      <c r="G11" s="82" t="str">
        <f>IF(ISBLANK('LINEUP INPUT'!E35)=TRUE,"",'LINEUP INPUT'!E35)</f>
        <v/>
      </c>
      <c r="H11" s="83"/>
      <c r="I11" s="82" t="str">
        <f>IF(ISBLANK('LINEUP INPUT'!F35)=TRUE,"",'LINEUP INPUT'!F35)</f>
        <v/>
      </c>
      <c r="J11" s="83"/>
      <c r="K11" s="82" t="str">
        <f>IF(ISBLANK('LINEUP INPUT'!G35)=TRUE,"",'LINEUP INPUT'!G35)</f>
        <v/>
      </c>
      <c r="L11" s="83"/>
      <c r="M11" s="85" t="str">
        <f>IF(ISBLANK('LINEUP INPUT'!H35)=TRUE,"",'LINEUP INPUT'!H35)</f>
        <v/>
      </c>
    </row>
    <row r="12" spans="1:13" ht="37">
      <c r="A12" s="73" t="s">
        <v>11</v>
      </c>
      <c r="B12" s="77"/>
      <c r="C12" s="82" t="str">
        <f>IF(ISBLANK('LINEUP INPUT'!C36)=TRUE,"",'LINEUP INPUT'!C36)</f>
        <v/>
      </c>
      <c r="D12" s="83"/>
      <c r="E12" s="82" t="str">
        <f>IF(ISBLANK('LINEUP INPUT'!D36)=TRUE,"",'LINEUP INPUT'!D36)</f>
        <v/>
      </c>
      <c r="F12" s="83"/>
      <c r="G12" s="82" t="str">
        <f>IF(ISBLANK('LINEUP INPUT'!E36)=TRUE,"",'LINEUP INPUT'!E36)</f>
        <v/>
      </c>
      <c r="H12" s="83"/>
      <c r="I12" s="82" t="str">
        <f>IF(ISBLANK('LINEUP INPUT'!F36)=TRUE,"",'LINEUP INPUT'!F36)</f>
        <v/>
      </c>
      <c r="J12" s="83"/>
      <c r="K12" s="82" t="str">
        <f>IF(ISBLANK('LINEUP INPUT'!G36)=TRUE,"",'LINEUP INPUT'!G36)</f>
        <v/>
      </c>
      <c r="L12" s="83"/>
      <c r="M12" s="85" t="str">
        <f>IF(ISBLANK('LINEUP INPUT'!H36)=TRUE,"",'LINEUP INPUT'!H36)</f>
        <v/>
      </c>
    </row>
    <row r="13" spans="1:13" ht="37">
      <c r="A13" s="73" t="s">
        <v>39</v>
      </c>
      <c r="B13" s="77"/>
      <c r="C13" s="82" t="str">
        <f>IF(ISBLANK('LINEUP INPUT'!C37)=TRUE,"",'LINEUP INPUT'!C37)</f>
        <v/>
      </c>
      <c r="D13" s="83"/>
      <c r="E13" s="82" t="str">
        <f>IF(ISBLANK('LINEUP INPUT'!D37)=TRUE,"",'LINEUP INPUT'!D37)</f>
        <v/>
      </c>
      <c r="F13" s="83"/>
      <c r="G13" s="82" t="str">
        <f>IF(ISBLANK('LINEUP INPUT'!E37)=TRUE,"",'LINEUP INPUT'!E37)</f>
        <v/>
      </c>
      <c r="H13" s="83"/>
      <c r="I13" s="82" t="str">
        <f>IF(ISBLANK('LINEUP INPUT'!F37)=TRUE,"",'LINEUP INPUT'!F37)</f>
        <v/>
      </c>
      <c r="J13" s="83"/>
      <c r="K13" s="82" t="str">
        <f>IF(ISBLANK('LINEUP INPUT'!G37)=TRUE,"",'LINEUP INPUT'!G37)</f>
        <v/>
      </c>
      <c r="L13" s="83"/>
      <c r="M13" s="85" t="str">
        <f>IF(ISBLANK('LINEUP INPUT'!H37)=TRUE,"",'LINEUP INPUT'!H37)</f>
        <v/>
      </c>
    </row>
    <row r="14" spans="1:13" ht="37">
      <c r="A14" s="73" t="s">
        <v>9</v>
      </c>
      <c r="B14" s="77"/>
      <c r="C14" s="82" t="str">
        <f>IF(ISBLANK('LINEUP INPUT'!C38)=TRUE,"",'LINEUP INPUT'!C38)</f>
        <v/>
      </c>
      <c r="D14" s="83"/>
      <c r="E14" s="82" t="str">
        <f>IF(ISBLANK('LINEUP INPUT'!D38)=TRUE,"",'LINEUP INPUT'!D38)</f>
        <v/>
      </c>
      <c r="F14" s="83"/>
      <c r="G14" s="82" t="str">
        <f>IF(ISBLANK('LINEUP INPUT'!E38)=TRUE,"",'LINEUP INPUT'!E38)</f>
        <v/>
      </c>
      <c r="H14" s="83"/>
      <c r="I14" s="82" t="str">
        <f>IF(ISBLANK('LINEUP INPUT'!F38)=TRUE,"",'LINEUP INPUT'!F38)</f>
        <v/>
      </c>
      <c r="J14" s="83"/>
      <c r="K14" s="82" t="str">
        <f>IF(ISBLANK('LINEUP INPUT'!G38)=TRUE,"",'LINEUP INPUT'!G38)</f>
        <v/>
      </c>
      <c r="L14" s="83"/>
      <c r="M14" s="85" t="str">
        <f>IF(ISBLANK('LINEUP INPUT'!H38)=TRUE,"",'LINEUP INPUT'!H38)</f>
        <v/>
      </c>
    </row>
    <row r="15" spans="1:13" ht="37">
      <c r="A15" s="74" t="s">
        <v>7</v>
      </c>
      <c r="B15" s="77"/>
      <c r="C15" s="98" t="str">
        <f>IF(ISBLANK('LINEUP INPUT'!C40)=TRUE,"",'LINEUP INPUT'!C40)</f>
        <v/>
      </c>
      <c r="D15" s="83"/>
      <c r="E15" s="98" t="str">
        <f>IF(ISBLANK('LINEUP INPUT'!D40)=TRUE,"",'LINEUP INPUT'!D40)</f>
        <v/>
      </c>
      <c r="F15" s="83"/>
      <c r="G15" s="98" t="str">
        <f>IF(ISBLANK('LINEUP INPUT'!E40)=TRUE,"",'LINEUP INPUT'!E40)</f>
        <v/>
      </c>
      <c r="H15" s="83"/>
      <c r="I15" s="98" t="str">
        <f>IF(ISBLANK('LINEUP INPUT'!F40)=TRUE,"",'LINEUP INPUT'!F40)</f>
        <v/>
      </c>
      <c r="J15" s="83"/>
      <c r="K15" s="98" t="str">
        <f>IF(ISBLANK('LINEUP INPUT'!G40)=TRUE,"",'LINEUP INPUT'!G40)</f>
        <v/>
      </c>
      <c r="L15" s="83"/>
      <c r="M15" s="141" t="str">
        <f>IF(ISBLANK('LINEUP INPUT'!H40)=TRUE,"",'LINEUP INPUT'!H40)</f>
        <v/>
      </c>
    </row>
    <row r="16" spans="1:13" ht="37">
      <c r="A16" s="74" t="s">
        <v>7</v>
      </c>
      <c r="B16" s="77"/>
      <c r="C16" s="97" t="str">
        <f>IF(ISBLANK('LINEUP INPUT'!C41)=TRUE,"",'LINEUP INPUT'!C41)</f>
        <v/>
      </c>
      <c r="D16" s="83"/>
      <c r="E16" s="97" t="str">
        <f>IF(ISBLANK('LINEUP INPUT'!D41)=TRUE,"",'LINEUP INPUT'!D41)</f>
        <v/>
      </c>
      <c r="F16" s="83"/>
      <c r="G16" s="98" t="str">
        <f>IF(ISBLANK('LINEUP INPUT'!E41)=TRUE,"",'LINEUP INPUT'!E41)</f>
        <v/>
      </c>
      <c r="H16" s="83"/>
      <c r="I16" s="98" t="str">
        <f>IF(ISBLANK('LINEUP INPUT'!F41)=TRUE,"",'LINEUP INPUT'!F41)</f>
        <v/>
      </c>
      <c r="J16" s="83"/>
      <c r="K16" s="98" t="str">
        <f>IF(ISBLANK('LINEUP INPUT'!G41)=TRUE,"",'LINEUP INPUT'!G41)</f>
        <v/>
      </c>
      <c r="L16" s="83"/>
      <c r="M16" s="99" t="str">
        <f>IF(ISBLANK('LINEUP INPUT'!H40)=TRUE,"",'LINEUP INPUT'!H41)</f>
        <v/>
      </c>
    </row>
    <row r="17" spans="1:13" ht="38" thickBot="1">
      <c r="A17" s="75" t="s">
        <v>7</v>
      </c>
      <c r="B17" s="78"/>
      <c r="C17" s="100" t="str">
        <f>IF(ISBLANK('LINEUP INPUT'!C42)=TRUE,"",'LINEUP INPUT'!C42)</f>
        <v/>
      </c>
      <c r="D17" s="84"/>
      <c r="E17" s="101" t="str">
        <f>IF(ISBLANK('LINEUP INPUT'!D42)=TRUE,"",'LINEUP INPUT'!D42)</f>
        <v/>
      </c>
      <c r="F17" s="84"/>
      <c r="G17" s="101" t="str">
        <f>IF(ISBLANK('LINEUP INPUT'!E42)=TRUE,"",'LINEUP INPUT'!E42)</f>
        <v/>
      </c>
      <c r="H17" s="84"/>
      <c r="I17" s="101" t="str">
        <f>IF(ISBLANK('LINEUP INPUT'!F42)=TRUE,"",'LINEUP INPUT'!F42)</f>
        <v/>
      </c>
      <c r="J17" s="84"/>
      <c r="K17" s="101" t="str">
        <f>IF(ISBLANK('LINEUP INPUT'!G42)=TRUE,"",'LINEUP INPUT'!G42)</f>
        <v/>
      </c>
      <c r="L17" s="84"/>
      <c r="M17" s="102" t="str">
        <f>IF(ISBLANK('LINEUP INPUT'!H42)=TRUE,"",'LINEUP INPUT'!H42)</f>
        <v/>
      </c>
    </row>
  </sheetData>
  <sheetProtection algorithmName="SHA-512" hashValue="l/I8HUc68X6A17CW5iQxVmfgjZgCZACgxv+6UBUOj9Ge//+lFmysSLJP9UdqooP9EjZe8cXpURwkHmpqROlBjQ==" saltValue="07Y2rcXfvIr1NeNE0gFJmA==" spinCount="100000" sheet="1" objects="1" scenarios="1"/>
  <mergeCells count="3">
    <mergeCell ref="A1:M1"/>
    <mergeCell ref="A2:M2"/>
    <mergeCell ref="A3:M3"/>
  </mergeCells>
  <phoneticPr fontId="33" type="noConversion"/>
  <printOptions horizontalCentered="1"/>
  <pageMargins left="0.7" right="0.7" top="0.75" bottom="0.75" header="0.3" footer="0.3"/>
  <pageSetup scale="76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3"/>
  <sheetViews>
    <sheetView showGridLines="0" zoomScale="85" zoomScaleNormal="85" zoomScalePageLayoutView="85" workbookViewId="0">
      <selection activeCell="M26" sqref="M26"/>
    </sheetView>
  </sheetViews>
  <sheetFormatPr baseColWidth="10" defaultColWidth="8.83203125" defaultRowHeight="14"/>
  <cols>
    <col min="1" max="1" width="3.83203125" style="66" bestFit="1" customWidth="1"/>
    <col min="2" max="2" width="46" style="66" customWidth="1"/>
    <col min="3" max="3" width="23.6640625" style="66" customWidth="1"/>
    <col min="4" max="16384" width="8.83203125" style="66"/>
  </cols>
  <sheetData>
    <row r="1" spans="1:3" ht="59">
      <c r="A1" s="182">
        <f>'TEAM INFORMATION'!B6</f>
        <v>0</v>
      </c>
      <c r="B1" s="182"/>
      <c r="C1" s="182"/>
    </row>
    <row r="2" spans="1:3" ht="28">
      <c r="A2" s="183" t="str">
        <f>CONCATENATE("Lineup vs. ",'LINEUP INPUT'!C11)</f>
        <v xml:space="preserve">Lineup vs. </v>
      </c>
      <c r="B2" s="183"/>
      <c r="C2" s="183"/>
    </row>
    <row r="3" spans="1:3" ht="28">
      <c r="A3" s="184">
        <f>'LINEUP INPUT'!C9</f>
        <v>0</v>
      </c>
      <c r="B3" s="184"/>
      <c r="C3" s="184"/>
    </row>
    <row r="4" spans="1:3" ht="15" thickBot="1"/>
    <row r="5" spans="1:3" ht="40" customHeight="1" thickBot="1">
      <c r="B5" s="69" t="s">
        <v>28</v>
      </c>
      <c r="C5" s="69" t="s">
        <v>36</v>
      </c>
    </row>
    <row r="6" spans="1:3" ht="40" customHeight="1" thickBot="1">
      <c r="A6" s="68">
        <v>1</v>
      </c>
      <c r="B6" s="70" t="str">
        <f>IF(ISBLANK('LINEUP INPUT'!B15)=TRUE,"",'LINEUP INPUT'!B15)</f>
        <v/>
      </c>
      <c r="C6" s="70" t="str">
        <f>IF(IFERROR(VLOOKUP(B6,'TEAM INFORMATION'!$A$11:$B$20,2,FALSE),"")=0,"",IFERROR(VLOOKUP(B6,'TEAM INFORMATION'!$A$11:$B$22,2,FALSE),""))</f>
        <v/>
      </c>
    </row>
    <row r="7" spans="1:3" ht="40" customHeight="1" thickBot="1">
      <c r="A7" s="68">
        <v>2</v>
      </c>
      <c r="B7" s="70" t="str">
        <f>IF(ISBLANK('LINEUP INPUT'!B16)=TRUE,"",'LINEUP INPUT'!B16)</f>
        <v/>
      </c>
      <c r="C7" s="70" t="str">
        <f>IF(IFERROR(VLOOKUP(B7,'TEAM INFORMATION'!$A$11:$B$20,2,FALSE),"")=0,"",IFERROR(VLOOKUP(B7,'TEAM INFORMATION'!$A$11:$B$22,2,FALSE),""))</f>
        <v/>
      </c>
    </row>
    <row r="8" spans="1:3" ht="40" customHeight="1" thickBot="1">
      <c r="A8" s="68">
        <v>3</v>
      </c>
      <c r="B8" s="70" t="str">
        <f>IF(ISBLANK('LINEUP INPUT'!B17)=TRUE,"",'LINEUP INPUT'!B17)</f>
        <v/>
      </c>
      <c r="C8" s="70" t="str">
        <f>IF(IFERROR(VLOOKUP(B8,'TEAM INFORMATION'!$A$11:$B$20,2,FALSE),"")=0,"",IFERROR(VLOOKUP(B8,'TEAM INFORMATION'!$A$11:$B$22,2,FALSE),""))</f>
        <v/>
      </c>
    </row>
    <row r="9" spans="1:3" ht="40" customHeight="1" thickBot="1">
      <c r="A9" s="68">
        <v>4</v>
      </c>
      <c r="B9" s="70" t="str">
        <f>IF(ISBLANK('LINEUP INPUT'!B18)=TRUE,"",'LINEUP INPUT'!B18)</f>
        <v/>
      </c>
      <c r="C9" s="70" t="str">
        <f>IF(IFERROR(VLOOKUP(B9,'TEAM INFORMATION'!$A$11:$B$20,2,FALSE),"")=0,"",IFERROR(VLOOKUP(B9,'TEAM INFORMATION'!$A$11:$B$22,2,FALSE),""))</f>
        <v/>
      </c>
    </row>
    <row r="10" spans="1:3" ht="40" customHeight="1" thickBot="1">
      <c r="A10" s="68">
        <v>5</v>
      </c>
      <c r="B10" s="70" t="str">
        <f>IF(ISBLANK('LINEUP INPUT'!B19)=TRUE,"",'LINEUP INPUT'!B19)</f>
        <v/>
      </c>
      <c r="C10" s="70" t="str">
        <f>IF(IFERROR(VLOOKUP(B10,'TEAM INFORMATION'!$A$11:$B$20,2,FALSE),"")=0,"",IFERROR(VLOOKUP(B10,'TEAM INFORMATION'!$A$11:$B$22,2,FALSE),""))</f>
        <v/>
      </c>
    </row>
    <row r="11" spans="1:3" ht="40" customHeight="1" thickBot="1">
      <c r="A11" s="68">
        <v>6</v>
      </c>
      <c r="B11" s="70" t="str">
        <f>IF(ISBLANK('LINEUP INPUT'!B20)=TRUE,"",'LINEUP INPUT'!B20)</f>
        <v/>
      </c>
      <c r="C11" s="70" t="str">
        <f>IF(IFERROR(VLOOKUP(B11,'TEAM INFORMATION'!$A$11:$B$20,2,FALSE),"")=0,"",IFERROR(VLOOKUP(B11,'TEAM INFORMATION'!$A$11:$B$22,2,FALSE),""))</f>
        <v/>
      </c>
    </row>
    <row r="12" spans="1:3" ht="40" customHeight="1" thickBot="1">
      <c r="A12" s="68">
        <v>7</v>
      </c>
      <c r="B12" s="70" t="str">
        <f>IF(ISBLANK('LINEUP INPUT'!B21)=TRUE,"",'LINEUP INPUT'!B21)</f>
        <v/>
      </c>
      <c r="C12" s="70" t="str">
        <f>IF(IFERROR(VLOOKUP(B12,'TEAM INFORMATION'!$A$11:$B$20,2,FALSE),"")=0,"",IFERROR(VLOOKUP(B12,'TEAM INFORMATION'!$A$11:$B$22,2,FALSE),""))</f>
        <v/>
      </c>
    </row>
    <row r="13" spans="1:3" ht="40" customHeight="1" thickBot="1">
      <c r="A13" s="68">
        <v>8</v>
      </c>
      <c r="B13" s="70" t="str">
        <f>IF(ISBLANK('LINEUP INPUT'!B22)=TRUE,"",'LINEUP INPUT'!B22)</f>
        <v/>
      </c>
      <c r="C13" s="70" t="str">
        <f>IF(IFERROR(VLOOKUP(B13,'TEAM INFORMATION'!$A$11:$B$20,2,FALSE),"")=0,"",IFERROR(VLOOKUP(B13,'TEAM INFORMATION'!$A$11:$B$22,2,FALSE),""))</f>
        <v/>
      </c>
    </row>
    <row r="14" spans="1:3" ht="40" customHeight="1" thickBot="1">
      <c r="A14" s="68">
        <v>9</v>
      </c>
      <c r="B14" s="70" t="str">
        <f>IF(ISBLANK('LINEUP INPUT'!B23)=TRUE,"",'LINEUP INPUT'!B23)</f>
        <v/>
      </c>
      <c r="C14" s="70" t="str">
        <f>IF(IFERROR(VLOOKUP(B14,'TEAM INFORMATION'!$A$11:$B$20,2,FALSE),"")=0,"",IFERROR(VLOOKUP(B14,'TEAM INFORMATION'!$A$11:$B$22,2,FALSE),""))</f>
        <v/>
      </c>
    </row>
    <row r="15" spans="1:3" ht="40" customHeight="1" thickBot="1">
      <c r="A15" s="68">
        <v>10</v>
      </c>
      <c r="B15" s="70" t="str">
        <f>IF(ISBLANK('LINEUP INPUT'!B24)=TRUE,"",'LINEUP INPUT'!B24)</f>
        <v/>
      </c>
      <c r="C15" s="70" t="str">
        <f>IF(IFERROR(VLOOKUP(B15,'TEAM INFORMATION'!$A$11:$B$20,2,FALSE),"")=0,"",IFERROR(VLOOKUP(B15,'TEAM INFORMATION'!$A$11:$B$22,2,FALSE),""))</f>
        <v/>
      </c>
    </row>
    <row r="16" spans="1:3" ht="40" customHeight="1" thickBot="1">
      <c r="A16" s="68">
        <v>11</v>
      </c>
      <c r="B16" s="70" t="str">
        <f>IF(ISBLANK('LINEUP INPUT'!B25)=TRUE,"",'LINEUP INPUT'!B25)</f>
        <v/>
      </c>
      <c r="C16" s="70" t="str">
        <f>IF(IFERROR(VLOOKUP(B16,'TEAM INFORMATION'!$A$11:$B$20,2,FALSE),"")=0,"",IFERROR(VLOOKUP(B16,'TEAM INFORMATION'!$A$11:$B$22,2,FALSE),""))</f>
        <v/>
      </c>
    </row>
    <row r="17" spans="1:3" ht="40" customHeight="1" thickBot="1">
      <c r="A17" s="68">
        <v>12</v>
      </c>
      <c r="B17" s="70" t="str">
        <f>IF(ISBLANK('LINEUP INPUT'!B26)=TRUE,"",'LINEUP INPUT'!B26)</f>
        <v/>
      </c>
      <c r="C17" s="70" t="str">
        <f>IF(IFERROR(VLOOKUP(B17,'TEAM INFORMATION'!$A$11:$B$20,2,FALSE),"")=0,"",IFERROR(VLOOKUP(B17,'TEAM INFORMATION'!$A$11:$B$22,2,FALSE),""))</f>
        <v/>
      </c>
    </row>
    <row r="18" spans="1:3" ht="28">
      <c r="A18" s="67"/>
      <c r="B18" s="67"/>
    </row>
    <row r="19" spans="1:3" ht="28">
      <c r="A19" s="67"/>
      <c r="B19" s="67"/>
    </row>
    <row r="20" spans="1:3" ht="28">
      <c r="A20" s="67"/>
      <c r="B20" s="67"/>
    </row>
    <row r="21" spans="1:3" ht="28">
      <c r="A21" s="67"/>
      <c r="B21" s="67"/>
    </row>
    <row r="22" spans="1:3" ht="28">
      <c r="A22" s="67"/>
      <c r="B22" s="67"/>
    </row>
    <row r="23" spans="1:3" ht="28">
      <c r="A23" s="67"/>
      <c r="B23" s="67"/>
    </row>
  </sheetData>
  <sheetProtection algorithmName="SHA-512" hashValue="1WRjH13DshufTEoTz1iPc1bbEYrO3ZeJ1F5HTUzgZtoGErw1ae2Rm4W6V9vuJERx1diUS/JpsLKcEMwARcaOsg==" saltValue="o7/7DtkdUA6/Is+5ujtimw==" spinCount="100000" sheet="1" objects="1" scenarios="1"/>
  <mergeCells count="3">
    <mergeCell ref="A1:C1"/>
    <mergeCell ref="A2:C2"/>
    <mergeCell ref="A3:C3"/>
  </mergeCells>
  <phoneticPr fontId="33" type="noConversion"/>
  <printOptions horizontalCentered="1" verticalCentered="1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TEAM INFORMATION</vt:lpstr>
      <vt:lpstr>LINEUP INPUT</vt:lpstr>
      <vt:lpstr>PRINT COPY- Batting &amp; Postions </vt:lpstr>
      <vt:lpstr>PRINT COPY - Positions Only</vt:lpstr>
      <vt:lpstr>PRINT COPY -Batting Order Only</vt:lpstr>
      <vt:lpstr>List</vt:lpstr>
      <vt:lpstr>'LINEUP INPUT'!Print_Area</vt:lpstr>
      <vt:lpstr>'PRINT COPY - Positions Only'!Print_Area</vt:lpstr>
      <vt:lpstr>'PRINT COPY -Batting Order Only'!Print_Area</vt:lpstr>
      <vt:lpstr>'LINEUP INPUT'!Print_Titles</vt:lpstr>
      <vt:lpstr>Roster</vt:lpstr>
      <vt:lpstr>Team</vt:lpstr>
    </vt:vector>
  </TitlesOfParts>
  <Company>Isis Pharmaceuticals,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Gonzales</dc:creator>
  <cp:lastModifiedBy>DJ BOB</cp:lastModifiedBy>
  <cp:lastPrinted>2018-03-05T05:16:07Z</cp:lastPrinted>
  <dcterms:created xsi:type="dcterms:W3CDTF">2013-02-27T04:29:39Z</dcterms:created>
  <dcterms:modified xsi:type="dcterms:W3CDTF">2018-03-05T06:50:52Z</dcterms:modified>
</cp:coreProperties>
</file>